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HESSEM\Census\2020\PL-94-171 Data\Websit Documents\"/>
    </mc:Choice>
  </mc:AlternateContent>
  <bookViews>
    <workbookView xWindow="0" yWindow="0" windowWidth="0" windowHeight="17100"/>
  </bookViews>
  <sheets>
    <sheet name="Mo Congressional Pop 2010-2020" sheetId="1" r:id="rId1"/>
  </sheets>
  <externalReferences>
    <externalReference r:id="rId2"/>
  </externalReferences>
  <definedNames>
    <definedName name="_xlnm.Print_Area" localSheetId="0">'Mo Congressional Pop 2010-2020'!$A$1:$E$18</definedName>
    <definedName name="_xlnm.Print_Titles" localSheetId="0">'Mo Congressional Pop 2010-2020'!$1:$5</definedName>
  </definedNames>
  <calcPr calcId="162913"/>
</workbook>
</file>

<file path=xl/calcChain.xml><?xml version="1.0" encoding="utf-8"?>
<calcChain xmlns="http://schemas.openxmlformats.org/spreadsheetml/2006/main">
  <c r="C7" i="1" l="1"/>
  <c r="D7" i="1" s="1"/>
  <c r="C8" i="1"/>
  <c r="D8" i="1" s="1"/>
  <c r="C9" i="1"/>
  <c r="D9" i="1" s="1"/>
  <c r="C10" i="1"/>
  <c r="D10" i="1" s="1"/>
  <c r="C11" i="1"/>
  <c r="D11" i="1" s="1"/>
  <c r="C12" i="1"/>
  <c r="D12" i="1" s="1"/>
  <c r="C13" i="1"/>
  <c r="D13" i="1" s="1"/>
  <c r="C6" i="1"/>
  <c r="G15" i="1"/>
  <c r="C15" i="1" l="1"/>
  <c r="E10" i="1"/>
  <c r="H10" i="1"/>
  <c r="H11" i="1"/>
  <c r="E11" i="1"/>
  <c r="H8" i="1"/>
  <c r="E8" i="1"/>
  <c r="F10" i="1"/>
  <c r="F9" i="1"/>
  <c r="F13" i="1"/>
  <c r="F8" i="1"/>
  <c r="F6" i="1"/>
  <c r="F12" i="1"/>
  <c r="F11" i="1"/>
  <c r="F7" i="1"/>
  <c r="E13" i="1"/>
  <c r="H13" i="1"/>
  <c r="E12" i="1"/>
  <c r="H12" i="1"/>
  <c r="E9" i="1"/>
  <c r="H9" i="1"/>
  <c r="E7" i="1"/>
  <c r="H7" i="1"/>
  <c r="D6" i="1"/>
  <c r="F15" i="1" l="1"/>
  <c r="H6" i="1"/>
  <c r="E6" i="1"/>
  <c r="D15" i="1"/>
  <c r="E15" i="1" s="1"/>
</calcChain>
</file>

<file path=xl/sharedStrings.xml><?xml version="1.0" encoding="utf-8"?>
<sst xmlns="http://schemas.openxmlformats.org/spreadsheetml/2006/main" count="22" uniqueCount="21">
  <si>
    <t>Missouri</t>
  </si>
  <si>
    <t>2010 Census Total Population</t>
  </si>
  <si>
    <t>Population Change Over the Decade</t>
  </si>
  <si>
    <t>Percent Change Over the Decade</t>
  </si>
  <si>
    <t>Congressional District 1</t>
  </si>
  <si>
    <t>Congressional District 2</t>
  </si>
  <si>
    <t>Congressional District 3</t>
  </si>
  <si>
    <t>Congressional District 4</t>
  </si>
  <si>
    <t>Congressional District 5</t>
  </si>
  <si>
    <t>Congressional District 6</t>
  </si>
  <si>
    <t>Congressional District 7</t>
  </si>
  <si>
    <t>Congressional District 8</t>
  </si>
  <si>
    <t>District</t>
  </si>
  <si>
    <t>Prepared by Missouri Office of Administration-Division of Budget and Planning 8/18/2021</t>
  </si>
  <si>
    <t>2020 Census Total Population</t>
  </si>
  <si>
    <t>2020 Ideal Population</t>
  </si>
  <si>
    <t>Congressional District Population Change 2010 to 2020</t>
  </si>
  <si>
    <t>Numeric and Percent Change with Additional Redistricting Statistics</t>
  </si>
  <si>
    <t>Source:  Census 2010 113th Congressional District Summary File - P1 and  Census 2020 P.L. 94-171</t>
  </si>
  <si>
    <t>Average Increase Per District Since 2010</t>
  </si>
  <si>
    <t>Population Change Needed To Balance the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</si>
</sst>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6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5" fillId="0" borderId="0" xfId="0" applyFont="1" applyFill="1" applyBorder="1" applyAlignment="1" applyProtection="1">
      <alignment horizontal="centerContinuous"/>
      <protection locked="0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protection locked="0"/>
    </xf>
    <xf numFmtId="0" fontId="7" fillId="0" borderId="1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protection locked="0"/>
    </xf>
    <xf numFmtId="0" fontId="6" fillId="0" borderId="1" xfId="0" quotePrefix="1" applyNumberFormat="1" applyFont="1" applyFill="1" applyBorder="1" applyAlignment="1" applyProtection="1">
      <alignment horizontal="left"/>
      <protection locked="0"/>
    </xf>
    <xf numFmtId="3" fontId="2" fillId="0" borderId="1" xfId="0" quotePrefix="1" applyNumberFormat="1" applyFont="1" applyFill="1" applyBorder="1" applyAlignment="1" applyProtection="1">
      <alignment horizontal="right"/>
      <protection locked="0"/>
    </xf>
    <xf numFmtId="3" fontId="6" fillId="0" borderId="1" xfId="0" applyNumberFormat="1" applyFont="1" applyFill="1" applyBorder="1" applyAlignment="1" applyProtection="1">
      <protection locked="0"/>
    </xf>
    <xf numFmtId="9" fontId="6" fillId="0" borderId="1" xfId="0" applyNumberFormat="1" applyFont="1" applyFill="1" applyBorder="1" applyAlignment="1" applyProtection="1">
      <protection locked="0"/>
    </xf>
    <xf numFmtId="0" fontId="7" fillId="0" borderId="0" xfId="0" applyFont="1" applyAlignment="1"/>
    <xf numFmtId="0" fontId="8" fillId="0" borderId="0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protection locked="0"/>
    </xf>
    <xf numFmtId="9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Alignmen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>
      <alignment horizontal="center" vertical="center" wrapText="1"/>
    </xf>
    <xf numFmtId="3" fontId="7" fillId="0" borderId="2" xfId="0" quotePrefix="1" applyNumberFormat="1" applyFont="1" applyFill="1" applyBorder="1" applyAlignment="1" applyProtection="1">
      <alignment horizontal="right"/>
      <protection locked="0"/>
    </xf>
    <xf numFmtId="3" fontId="7" fillId="0" borderId="2" xfId="0" applyNumberFormat="1" applyFont="1" applyFill="1" applyBorder="1" applyAlignment="1" applyProtection="1">
      <protection locked="0"/>
    </xf>
    <xf numFmtId="9" fontId="7" fillId="0" borderId="2" xfId="0" applyNumberFormat="1" applyFont="1" applyFill="1" applyBorder="1" applyAlignment="1" applyProtection="1">
      <protection locked="0"/>
    </xf>
    <xf numFmtId="9" fontId="7" fillId="0" borderId="1" xfId="0" applyNumberFormat="1" applyFont="1" applyFill="1" applyBorder="1" applyAlignment="1" applyProtection="1">
      <protection locked="0"/>
    </xf>
    <xf numFmtId="0" fontId="10" fillId="0" borderId="0" xfId="0" applyFont="1" applyFill="1" applyBorder="1" applyAlignment="1" applyProtection="1">
      <protection locked="0"/>
    </xf>
    <xf numFmtId="9" fontId="10" fillId="0" borderId="0" xfId="0" applyNumberFormat="1" applyFont="1" applyFill="1" applyBorder="1" applyAlignment="1" applyProtection="1">
      <protection locked="0"/>
    </xf>
    <xf numFmtId="0" fontId="10" fillId="0" borderId="0" xfId="0" applyFont="1" applyAlignment="1"/>
    <xf numFmtId="3" fontId="7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ESSEM/Census/2020/PL-94-171%20Data/Example_Query_DataSegment1_Congressional_Distric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ple_Query_DataSegment1 Bloc"/>
    </sheetNames>
    <sheetDataSet>
      <sheetData sheetId="0">
        <row r="2">
          <cell r="D2" t="str">
            <v>Congressional District 1</v>
          </cell>
          <cell r="E2" t="str">
            <v>1</v>
          </cell>
          <cell r="F2" t="str">
            <v>PLST</v>
          </cell>
          <cell r="G2" t="str">
            <v>MO</v>
          </cell>
          <cell r="H2" t="str">
            <v>000</v>
          </cell>
          <cell r="I2" t="str">
            <v>01</v>
          </cell>
          <cell r="J2">
            <v>10432</v>
          </cell>
          <cell r="K2">
            <v>714746</v>
          </cell>
        </row>
        <row r="3">
          <cell r="D3" t="str">
            <v>Congressional District 2</v>
          </cell>
          <cell r="E3" t="str">
            <v>2</v>
          </cell>
          <cell r="F3" t="str">
            <v>PLST</v>
          </cell>
          <cell r="G3" t="str">
            <v>MO</v>
          </cell>
          <cell r="H3" t="str">
            <v>000</v>
          </cell>
          <cell r="I3" t="str">
            <v>01</v>
          </cell>
          <cell r="J3">
            <v>10433</v>
          </cell>
          <cell r="K3">
            <v>777693</v>
          </cell>
        </row>
        <row r="4">
          <cell r="D4" t="str">
            <v>Congressional District 3</v>
          </cell>
          <cell r="E4" t="str">
            <v>3</v>
          </cell>
          <cell r="F4" t="str">
            <v>PLST</v>
          </cell>
          <cell r="G4" t="str">
            <v>MO</v>
          </cell>
          <cell r="H4" t="str">
            <v>000</v>
          </cell>
          <cell r="I4" t="str">
            <v>01</v>
          </cell>
          <cell r="J4">
            <v>10434</v>
          </cell>
          <cell r="K4">
            <v>804485</v>
          </cell>
        </row>
        <row r="5">
          <cell r="D5" t="str">
            <v>Congressional District 4</v>
          </cell>
          <cell r="E5" t="str">
            <v>4</v>
          </cell>
          <cell r="F5" t="str">
            <v>PLST</v>
          </cell>
          <cell r="G5" t="str">
            <v>MO</v>
          </cell>
          <cell r="H5" t="str">
            <v>000</v>
          </cell>
          <cell r="I5" t="str">
            <v>01</v>
          </cell>
          <cell r="J5">
            <v>10435</v>
          </cell>
          <cell r="K5">
            <v>777217</v>
          </cell>
        </row>
        <row r="6">
          <cell r="D6" t="str">
            <v>Congressional District 5</v>
          </cell>
          <cell r="E6" t="str">
            <v>5</v>
          </cell>
          <cell r="F6" t="str">
            <v>PLST</v>
          </cell>
          <cell r="G6" t="str">
            <v>MO</v>
          </cell>
          <cell r="H6" t="str">
            <v>000</v>
          </cell>
          <cell r="I6" t="str">
            <v>01</v>
          </cell>
          <cell r="J6">
            <v>10436</v>
          </cell>
          <cell r="K6">
            <v>788305</v>
          </cell>
        </row>
        <row r="7">
          <cell r="D7" t="str">
            <v>Congressional District 6</v>
          </cell>
          <cell r="E7" t="str">
            <v>6</v>
          </cell>
          <cell r="F7" t="str">
            <v>PLST</v>
          </cell>
          <cell r="G7" t="str">
            <v>MO</v>
          </cell>
          <cell r="H7" t="str">
            <v>000</v>
          </cell>
          <cell r="I7" t="str">
            <v>01</v>
          </cell>
          <cell r="J7">
            <v>10437</v>
          </cell>
          <cell r="K7">
            <v>781005</v>
          </cell>
        </row>
        <row r="8">
          <cell r="D8" t="str">
            <v>Congressional District 7</v>
          </cell>
          <cell r="E8" t="str">
            <v>7</v>
          </cell>
          <cell r="F8" t="str">
            <v>PLST</v>
          </cell>
          <cell r="G8" t="str">
            <v>MO</v>
          </cell>
          <cell r="H8" t="str">
            <v>000</v>
          </cell>
          <cell r="I8" t="str">
            <v>01</v>
          </cell>
          <cell r="J8">
            <v>10438</v>
          </cell>
          <cell r="K8">
            <v>792419</v>
          </cell>
        </row>
        <row r="9">
          <cell r="D9" t="str">
            <v>Congressional District 8</v>
          </cell>
          <cell r="E9" t="str">
            <v>8</v>
          </cell>
          <cell r="F9" t="str">
            <v>PLST</v>
          </cell>
          <cell r="G9" t="str">
            <v>MO</v>
          </cell>
          <cell r="H9" t="str">
            <v>000</v>
          </cell>
          <cell r="I9" t="str">
            <v>01</v>
          </cell>
          <cell r="J9">
            <v>10439</v>
          </cell>
          <cell r="K9">
            <v>719043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abSelected="1" workbookViewId="0">
      <pane ySplit="5" topLeftCell="A6" activePane="bottomLeft" state="frozenSplit"/>
      <selection pane="bottomLeft" activeCell="F24" sqref="F24"/>
    </sheetView>
  </sheetViews>
  <sheetFormatPr defaultRowHeight="15" x14ac:dyDescent="0.25"/>
  <cols>
    <col min="1" max="1" width="26.5703125" style="15" customWidth="1"/>
    <col min="2" max="2" width="14.140625" style="25" customWidth="1"/>
    <col min="3" max="3" width="14" style="25" customWidth="1"/>
    <col min="4" max="4" width="14.7109375" style="25" customWidth="1"/>
    <col min="5" max="6" width="12" style="26" customWidth="1"/>
    <col min="7" max="8" width="14" style="25" customWidth="1"/>
    <col min="9" max="16384" width="9.140625" style="27"/>
  </cols>
  <sheetData>
    <row r="1" spans="1:9" s="17" customFormat="1" ht="21" x14ac:dyDescent="0.35">
      <c r="A1" s="1" t="s">
        <v>0</v>
      </c>
      <c r="B1" s="1"/>
      <c r="C1" s="1"/>
      <c r="D1" s="1"/>
      <c r="E1" s="16"/>
      <c r="F1" s="16"/>
      <c r="G1" s="1"/>
      <c r="H1" s="1"/>
    </row>
    <row r="2" spans="1:9" s="17" customFormat="1" ht="21" x14ac:dyDescent="0.35">
      <c r="A2" s="1" t="s">
        <v>16</v>
      </c>
      <c r="B2" s="1"/>
      <c r="C2" s="1"/>
      <c r="D2" s="1"/>
      <c r="E2" s="16"/>
      <c r="F2" s="16"/>
      <c r="G2" s="1"/>
      <c r="H2" s="1"/>
    </row>
    <row r="3" spans="1:9" s="17" customFormat="1" ht="21" x14ac:dyDescent="0.35">
      <c r="A3" s="1" t="s">
        <v>17</v>
      </c>
      <c r="B3" s="1"/>
      <c r="C3" s="1"/>
      <c r="D3" s="1"/>
      <c r="E3" s="16"/>
      <c r="F3" s="16"/>
      <c r="G3" s="1"/>
      <c r="H3" s="1"/>
    </row>
    <row r="5" spans="1:9" s="20" customFormat="1" ht="51" x14ac:dyDescent="0.25">
      <c r="A5" s="2" t="s">
        <v>12</v>
      </c>
      <c r="B5" s="18" t="s">
        <v>1</v>
      </c>
      <c r="C5" s="18" t="s">
        <v>14</v>
      </c>
      <c r="D5" s="18" t="s">
        <v>2</v>
      </c>
      <c r="E5" s="19" t="s">
        <v>3</v>
      </c>
      <c r="F5" s="19" t="s">
        <v>15</v>
      </c>
      <c r="G5" s="18" t="s">
        <v>19</v>
      </c>
      <c r="H5" s="18" t="s">
        <v>20</v>
      </c>
    </row>
    <row r="6" spans="1:9" s="10" customFormat="1" ht="12.75" x14ac:dyDescent="0.2">
      <c r="A6" s="3" t="s">
        <v>4</v>
      </c>
      <c r="B6" s="21">
        <v>748616</v>
      </c>
      <c r="C6" s="22">
        <f>VLOOKUP(A6,'[1]Example_Query_DataSegment1 Bloc'!$D$2:$K$9,8,FALSE)</f>
        <v>714746</v>
      </c>
      <c r="D6" s="22">
        <f t="shared" ref="D6:D13" si="0">C6-B6</f>
        <v>-33870</v>
      </c>
      <c r="E6" s="23">
        <f t="shared" ref="E6:E13" si="1">D6/B6</f>
        <v>-4.5243489318956581E-2</v>
      </c>
      <c r="F6" s="22">
        <f>C15/8</f>
        <v>769364.125</v>
      </c>
      <c r="G6" s="22">
        <v>20748.25</v>
      </c>
      <c r="H6" s="22">
        <f>G6-D6</f>
        <v>54618.25</v>
      </c>
      <c r="I6" s="28"/>
    </row>
    <row r="7" spans="1:9" s="10" customFormat="1" ht="12.75" x14ac:dyDescent="0.2">
      <c r="A7" s="3" t="s">
        <v>5</v>
      </c>
      <c r="B7" s="21">
        <v>748616</v>
      </c>
      <c r="C7" s="22">
        <f>VLOOKUP(A7,'[1]Example_Query_DataSegment1 Bloc'!$D$2:$K$9,8,FALSE)</f>
        <v>777693</v>
      </c>
      <c r="D7" s="22">
        <f t="shared" si="0"/>
        <v>29077</v>
      </c>
      <c r="E7" s="23">
        <f t="shared" si="1"/>
        <v>3.8841007939985253E-2</v>
      </c>
      <c r="F7" s="22">
        <f>C15/8</f>
        <v>769364.125</v>
      </c>
      <c r="G7" s="22">
        <v>20748.25</v>
      </c>
      <c r="H7" s="22">
        <f t="shared" ref="H7:H13" si="2">G7-D7</f>
        <v>-8328.75</v>
      </c>
      <c r="I7" s="28"/>
    </row>
    <row r="8" spans="1:9" s="10" customFormat="1" ht="12.75" x14ac:dyDescent="0.2">
      <c r="A8" s="3" t="s">
        <v>6</v>
      </c>
      <c r="B8" s="21">
        <v>748615</v>
      </c>
      <c r="C8" s="22">
        <f>VLOOKUP(A8,'[1]Example_Query_DataSegment1 Bloc'!$D$2:$K$9,8,FALSE)</f>
        <v>804485</v>
      </c>
      <c r="D8" s="22">
        <f t="shared" si="0"/>
        <v>55870</v>
      </c>
      <c r="E8" s="23">
        <f t="shared" si="1"/>
        <v>7.4631152194385639E-2</v>
      </c>
      <c r="F8" s="22">
        <f>C15/8</f>
        <v>769364.125</v>
      </c>
      <c r="G8" s="22">
        <v>20748.25</v>
      </c>
      <c r="H8" s="22">
        <f t="shared" si="2"/>
        <v>-35121.75</v>
      </c>
      <c r="I8" s="28"/>
    </row>
    <row r="9" spans="1:9" s="10" customFormat="1" ht="12.75" x14ac:dyDescent="0.2">
      <c r="A9" s="3" t="s">
        <v>7</v>
      </c>
      <c r="B9" s="21">
        <v>748616</v>
      </c>
      <c r="C9" s="22">
        <f>VLOOKUP(A9,'[1]Example_Query_DataSegment1 Bloc'!$D$2:$K$9,8,FALSE)</f>
        <v>777217</v>
      </c>
      <c r="D9" s="22">
        <f t="shared" si="0"/>
        <v>28601</v>
      </c>
      <c r="E9" s="23">
        <f t="shared" si="1"/>
        <v>3.8205167936565608E-2</v>
      </c>
      <c r="F9" s="22">
        <f>C15/8</f>
        <v>769364.125</v>
      </c>
      <c r="G9" s="22">
        <v>20748.25</v>
      </c>
      <c r="H9" s="22">
        <f t="shared" si="2"/>
        <v>-7852.75</v>
      </c>
      <c r="I9" s="28"/>
    </row>
    <row r="10" spans="1:9" s="10" customFormat="1" ht="12.75" x14ac:dyDescent="0.2">
      <c r="A10" s="3" t="s">
        <v>8</v>
      </c>
      <c r="B10" s="21">
        <v>748616</v>
      </c>
      <c r="C10" s="22">
        <f>VLOOKUP(A10,'[1]Example_Query_DataSegment1 Bloc'!$D$2:$K$9,8,FALSE)</f>
        <v>788305</v>
      </c>
      <c r="D10" s="22">
        <f t="shared" si="0"/>
        <v>39689</v>
      </c>
      <c r="E10" s="23">
        <f t="shared" si="1"/>
        <v>5.3016499780929073E-2</v>
      </c>
      <c r="F10" s="22">
        <f>C15/8</f>
        <v>769364.125</v>
      </c>
      <c r="G10" s="22">
        <v>20748.25</v>
      </c>
      <c r="H10" s="22">
        <f t="shared" si="2"/>
        <v>-18940.75</v>
      </c>
      <c r="I10" s="28"/>
    </row>
    <row r="11" spans="1:9" s="10" customFormat="1" ht="12.75" x14ac:dyDescent="0.2">
      <c r="A11" s="3" t="s">
        <v>9</v>
      </c>
      <c r="B11" s="21">
        <v>748616</v>
      </c>
      <c r="C11" s="22">
        <f>VLOOKUP(A11,'[1]Example_Query_DataSegment1 Bloc'!$D$2:$K$9,8,FALSE)</f>
        <v>781005</v>
      </c>
      <c r="D11" s="22">
        <f t="shared" si="0"/>
        <v>32389</v>
      </c>
      <c r="E11" s="23">
        <f t="shared" si="1"/>
        <v>4.3265171997392521E-2</v>
      </c>
      <c r="F11" s="22">
        <f>C15/8</f>
        <v>769364.125</v>
      </c>
      <c r="G11" s="22">
        <v>20748.25</v>
      </c>
      <c r="H11" s="22">
        <f t="shared" si="2"/>
        <v>-11640.75</v>
      </c>
      <c r="I11" s="28"/>
    </row>
    <row r="12" spans="1:9" s="10" customFormat="1" ht="12.75" x14ac:dyDescent="0.2">
      <c r="A12" s="3" t="s">
        <v>10</v>
      </c>
      <c r="B12" s="21">
        <v>748616</v>
      </c>
      <c r="C12" s="22">
        <f>VLOOKUP(A12,'[1]Example_Query_DataSegment1 Bloc'!$D$2:$K$9,8,FALSE)</f>
        <v>792419</v>
      </c>
      <c r="D12" s="22">
        <f t="shared" si="0"/>
        <v>43803</v>
      </c>
      <c r="E12" s="23">
        <f t="shared" si="1"/>
        <v>5.8511974096198849E-2</v>
      </c>
      <c r="F12" s="22">
        <f>C15/8</f>
        <v>769364.125</v>
      </c>
      <c r="G12" s="22">
        <v>20748.25</v>
      </c>
      <c r="H12" s="22">
        <f t="shared" si="2"/>
        <v>-23054.75</v>
      </c>
      <c r="I12" s="28"/>
    </row>
    <row r="13" spans="1:9" s="10" customFormat="1" ht="12.75" x14ac:dyDescent="0.2">
      <c r="A13" s="3" t="s">
        <v>11</v>
      </c>
      <c r="B13" s="21">
        <v>748616</v>
      </c>
      <c r="C13" s="22">
        <f>VLOOKUP(A13,'[1]Example_Query_DataSegment1 Bloc'!$D$2:$K$9,8,FALSE)</f>
        <v>719043</v>
      </c>
      <c r="D13" s="22">
        <f t="shared" si="0"/>
        <v>-29573</v>
      </c>
      <c r="E13" s="23">
        <f t="shared" si="1"/>
        <v>-3.9503563909935133E-2</v>
      </c>
      <c r="F13" s="22">
        <f>C15/8</f>
        <v>769364.125</v>
      </c>
      <c r="G13" s="22">
        <v>20748.25</v>
      </c>
      <c r="H13" s="22">
        <f t="shared" si="2"/>
        <v>50321.25</v>
      </c>
      <c r="I13" s="28"/>
    </row>
    <row r="14" spans="1:9" s="10" customFormat="1" ht="2.25" customHeight="1" x14ac:dyDescent="0.2">
      <c r="A14" s="4"/>
      <c r="B14" s="5"/>
      <c r="C14" s="4"/>
      <c r="D14" s="4"/>
      <c r="E14" s="24"/>
      <c r="F14" s="24"/>
      <c r="G14" s="4"/>
      <c r="H14" s="4"/>
    </row>
    <row r="15" spans="1:9" s="10" customFormat="1" ht="12.75" x14ac:dyDescent="0.2">
      <c r="A15" s="6" t="s">
        <v>0</v>
      </c>
      <c r="B15" s="7">
        <v>5988927</v>
      </c>
      <c r="C15" s="7">
        <f>SUM(C6:C13)</f>
        <v>6154913</v>
      </c>
      <c r="D15" s="8">
        <f>SUM(D6:D14)</f>
        <v>165986</v>
      </c>
      <c r="E15" s="9">
        <f>D15/B15</f>
        <v>2.771548225583648E-2</v>
      </c>
      <c r="F15" s="8">
        <f>SUM(F6:F13)</f>
        <v>6154913</v>
      </c>
      <c r="G15" s="7">
        <f>SUM(G6:G14)</f>
        <v>165986</v>
      </c>
      <c r="H15" s="7"/>
    </row>
    <row r="16" spans="1:9" ht="6" customHeight="1" x14ac:dyDescent="0.25">
      <c r="A16" s="11"/>
      <c r="B16" s="12"/>
    </row>
    <row r="17" spans="1:2" x14ac:dyDescent="0.25">
      <c r="A17" s="13" t="s">
        <v>18</v>
      </c>
      <c r="B17" s="14"/>
    </row>
    <row r="18" spans="1:2" x14ac:dyDescent="0.25">
      <c r="A18" s="13" t="s">
        <v>13</v>
      </c>
      <c r="B18" s="14"/>
    </row>
  </sheetData>
  <printOptions horizontalCentered="1"/>
  <pageMargins left="0.7" right="0.7" top="0.75" bottom="0.75" header="0.3" footer="0.3"/>
  <pageSetup fitToHeight="0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Mo Congressional Pop 2010-2020</vt:lpstr>
      <vt:lpstr>'Mo Congressional Pop 2010-2020'!Print_Area</vt:lpstr>
      <vt:lpstr>'Mo Congressional Pop 2010-2020'!Print_Titles</vt:lpstr>
    </vt:vector>
  </TitlesOfParts>
  <Company>State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HesseM</dc:creator>
  <cp:lastModifiedBy>Hesser, Matt</cp:lastModifiedBy>
  <cp:lastPrinted>2011-02-25T05:00:35Z</cp:lastPrinted>
  <dcterms:created xsi:type="dcterms:W3CDTF">2011-02-24T21:19:25Z</dcterms:created>
  <dcterms:modified xsi:type="dcterms:W3CDTF">2021-08-19T19:20:02Z</dcterms:modified>
</cp:coreProperties>
</file>