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dmin\Fleet Management\Credits\Insurance Recovery Database\"/>
    </mc:Choice>
  </mc:AlternateContent>
  <bookViews>
    <workbookView xWindow="9195" yWindow="465" windowWidth="11340" windowHeight="6795"/>
  </bookViews>
  <sheets>
    <sheet name="TOTAL VEH INS REC" sheetId="1" r:id="rId1"/>
    <sheet name="AGRICULTURE" sheetId="2" r:id="rId2"/>
    <sheet name="HEALTH" sheetId="3" r:id="rId3"/>
    <sheet name="MENTAL HEALTH" sheetId="4" r:id="rId4"/>
    <sheet name="SOCIAL SERVICES" sheetId="5" r:id="rId5"/>
    <sheet name="PUBLIC SAFETY" sheetId="7" r:id="rId6"/>
    <sheet name="LOTTERY" sheetId="8" r:id="rId7"/>
    <sheet name="OFFICE OF ADMINISTRATION" sheetId="9" r:id="rId8"/>
    <sheet name="REVENUE" sheetId="10" r:id="rId9"/>
    <sheet name="CORRECTIONS" sheetId="11" r:id="rId10"/>
    <sheet name="ECONOMIC DEVELOPMENT" sheetId="12" r:id="rId11"/>
    <sheet name="DESE" sheetId="14" r:id="rId12"/>
    <sheet name="INSURANCE" sheetId="13" r:id="rId13"/>
    <sheet name="PROFESSIONAL REGISTRATION" sheetId="15" r:id="rId14"/>
    <sheet name="SECRETARY OF STATE" sheetId="16" r:id="rId15"/>
    <sheet name="ATTY. GEN." sheetId="17" r:id="rId16"/>
    <sheet name="TREASURER" sheetId="18" r:id="rId17"/>
    <sheet name="HIGHER ED" sheetId="19" r:id="rId18"/>
    <sheet name="OSCA" sheetId="21" r:id="rId19"/>
  </sheets>
  <definedNames>
    <definedName name="_xlnm._FilterDatabase" localSheetId="4" hidden="1">'SOCIAL SERVICES'!$A$4:$I$4</definedName>
  </definedNames>
  <calcPr calcId="162913"/>
</workbook>
</file>

<file path=xl/calcChain.xml><?xml version="1.0" encoding="utf-8"?>
<calcChain xmlns="http://schemas.openxmlformats.org/spreadsheetml/2006/main">
  <c r="I18" i="8" l="1"/>
  <c r="I304" i="5"/>
  <c r="I225" i="4"/>
  <c r="I227" i="4"/>
  <c r="I306" i="5"/>
  <c r="I305" i="5"/>
  <c r="I72" i="9"/>
  <c r="I74" i="9" s="1"/>
  <c r="I71" i="9"/>
  <c r="I224" i="4"/>
  <c r="I24" i="8"/>
  <c r="I303" i="5"/>
  <c r="I302" i="5"/>
  <c r="I301" i="5"/>
  <c r="I223" i="4"/>
  <c r="I300" i="5"/>
  <c r="I299" i="5"/>
  <c r="I298" i="5"/>
  <c r="J18" i="14"/>
  <c r="I28" i="10"/>
  <c r="I12" i="17"/>
  <c r="I297" i="5"/>
  <c r="I308" i="5" l="1"/>
  <c r="I296" i="5"/>
  <c r="I23" i="8"/>
  <c r="I222" i="4"/>
  <c r="I10" i="17"/>
  <c r="I11" i="17"/>
  <c r="I70" i="9"/>
  <c r="I295" i="5"/>
  <c r="I294" i="5"/>
  <c r="I221" i="4"/>
  <c r="I293" i="5"/>
  <c r="I292" i="5"/>
  <c r="I69" i="9"/>
  <c r="I68" i="9"/>
  <c r="I291" i="5"/>
  <c r="I75" i="11" l="1"/>
  <c r="I220" i="4" l="1"/>
  <c r="I290" i="5"/>
  <c r="I289" i="5"/>
  <c r="I288" i="5"/>
  <c r="I77" i="11"/>
  <c r="I9" i="17"/>
  <c r="I74" i="11"/>
  <c r="I78" i="11"/>
  <c r="I287" i="5"/>
  <c r="I286" i="5"/>
  <c r="I67" i="9"/>
  <c r="I285" i="5"/>
  <c r="I219" i="4"/>
  <c r="I8" i="17"/>
  <c r="I22" i="8"/>
  <c r="I72" i="11"/>
  <c r="I73" i="11"/>
  <c r="I284" i="5"/>
  <c r="I283" i="5"/>
  <c r="I282" i="5"/>
  <c r="I20" i="3"/>
  <c r="I66" i="9"/>
  <c r="I65" i="9"/>
  <c r="I7" i="17"/>
  <c r="I281" i="5"/>
  <c r="I280" i="5"/>
  <c r="I279" i="5"/>
  <c r="I218" i="4"/>
  <c r="I217" i="4"/>
  <c r="I216" i="4"/>
  <c r="I6" i="17"/>
  <c r="I278" i="5"/>
  <c r="I277" i="5"/>
  <c r="I276" i="5"/>
  <c r="I275" i="5"/>
  <c r="I19" i="3"/>
  <c r="I274" i="5"/>
  <c r="I215" i="4"/>
  <c r="I214" i="4"/>
  <c r="I266" i="5"/>
  <c r="I70" i="11"/>
  <c r="I207" i="4"/>
  <c r="I206" i="4"/>
  <c r="I265" i="5"/>
  <c r="I264" i="5"/>
  <c r="I263" i="5"/>
  <c r="I205" i="4"/>
  <c r="I63" i="9"/>
  <c r="I62" i="9"/>
  <c r="I262" i="5"/>
  <c r="I55" i="7"/>
  <c r="I56" i="7"/>
  <c r="I213" i="4"/>
  <c r="I5" i="17"/>
  <c r="I273" i="5"/>
  <c r="I212" i="4"/>
  <c r="I272" i="5"/>
  <c r="I211" i="4"/>
  <c r="I54" i="2"/>
  <c r="I210" i="4"/>
  <c r="I271" i="5"/>
  <c r="I64" i="9"/>
  <c r="I209" i="4"/>
  <c r="I270" i="5"/>
  <c r="I4" i="17"/>
  <c r="I27" i="10"/>
  <c r="I26" i="10"/>
  <c r="I269" i="5"/>
  <c r="I268" i="5"/>
  <c r="I267" i="5"/>
  <c r="I208" i="4"/>
  <c r="I194" i="4"/>
  <c r="I52" i="7"/>
  <c r="I54" i="7"/>
  <c r="I204" i="4"/>
  <c r="I261" i="5"/>
  <c r="I260" i="5"/>
  <c r="I203" i="4"/>
  <c r="I259" i="5"/>
  <c r="I61" i="9"/>
  <c r="I258" i="5"/>
  <c r="I257" i="5"/>
  <c r="I202" i="4"/>
  <c r="I256" i="5"/>
  <c r="I60" i="9"/>
  <c r="I255" i="5"/>
  <c r="I201" i="4"/>
  <c r="I254" i="5"/>
  <c r="I253" i="5"/>
  <c r="I200" i="4"/>
  <c r="I59" i="9"/>
  <c r="I252" i="5"/>
  <c r="I251" i="5"/>
  <c r="I250" i="5"/>
  <c r="I199" i="4"/>
  <c r="I198" i="4"/>
  <c r="I248" i="5"/>
  <c r="I249" i="5"/>
  <c r="I247" i="5" l="1"/>
  <c r="I246" i="5"/>
  <c r="I245" i="5"/>
  <c r="I244" i="5"/>
  <c r="I58" i="9"/>
  <c r="I243" i="5"/>
  <c r="I197" i="4"/>
  <c r="I196" i="4"/>
  <c r="I193" i="4"/>
  <c r="I18" i="3"/>
  <c r="I192" i="4"/>
  <c r="I234" i="5"/>
  <c r="I233" i="5"/>
  <c r="I232" i="5"/>
  <c r="I189" i="4"/>
  <c r="I188" i="4"/>
  <c r="I190" i="4"/>
  <c r="I238" i="5"/>
  <c r="I237" i="5"/>
  <c r="I236" i="5"/>
  <c r="I235" i="5"/>
  <c r="I242" i="5"/>
  <c r="I191" i="4"/>
  <c r="I241" i="5"/>
  <c r="I240" i="5"/>
  <c r="I239" i="5"/>
  <c r="I57" i="9"/>
  <c r="I165" i="4"/>
  <c r="I175" i="5"/>
  <c r="I231" i="5"/>
  <c r="I230" i="5"/>
  <c r="I229" i="5"/>
  <c r="I228" i="5"/>
  <c r="I227" i="5"/>
  <c r="I226" i="5"/>
  <c r="I187" i="4"/>
  <c r="I68" i="11"/>
  <c r="I69" i="11"/>
  <c r="I71" i="11"/>
  <c r="I79" i="11"/>
  <c r="I186" i="4"/>
  <c r="I225" i="5"/>
  <c r="I224" i="5"/>
  <c r="I185" i="4"/>
  <c r="I184" i="4"/>
  <c r="I223" i="5"/>
  <c r="I222" i="5"/>
  <c r="I221" i="5"/>
  <c r="I220" i="5"/>
  <c r="I183" i="4"/>
  <c r="I182" i="4"/>
  <c r="I181" i="4"/>
  <c r="I219" i="5"/>
  <c r="I218" i="5"/>
  <c r="I8" i="21"/>
  <c r="I53" i="2"/>
  <c r="I67" i="11"/>
  <c r="I66" i="11"/>
  <c r="I217" i="5"/>
  <c r="I216" i="5"/>
  <c r="I215" i="5"/>
  <c r="I214" i="5"/>
  <c r="I148" i="4"/>
  <c r="I146" i="4"/>
  <c r="I213" i="5"/>
  <c r="I180" i="4"/>
  <c r="I179" i="4"/>
  <c r="I178" i="4"/>
  <c r="I177" i="4"/>
  <c r="I176" i="4"/>
  <c r="I175" i="4"/>
  <c r="I212" i="5"/>
  <c r="I211" i="5"/>
  <c r="I210" i="5"/>
  <c r="I174" i="4"/>
  <c r="I173" i="4"/>
  <c r="I172" i="4"/>
  <c r="I17" i="3"/>
  <c r="I16" i="3"/>
  <c r="I209" i="5"/>
  <c r="I208" i="5"/>
  <c r="I207" i="5"/>
  <c r="I171" i="4"/>
  <c r="I170" i="4"/>
  <c r="I169" i="4"/>
  <c r="I168" i="4"/>
  <c r="I167" i="4"/>
  <c r="I206" i="5"/>
  <c r="I129" i="4"/>
  <c r="I127" i="4"/>
  <c r="I205" i="5" l="1"/>
  <c r="I204" i="5"/>
  <c r="I164" i="4"/>
  <c r="I163" i="4"/>
  <c r="I203" i="5"/>
  <c r="I202" i="5"/>
  <c r="I56" i="9"/>
  <c r="I201" i="5"/>
  <c r="I200" i="5"/>
  <c r="I75" i="4"/>
  <c r="I118" i="4"/>
  <c r="I199" i="5"/>
  <c r="I55" i="9"/>
  <c r="I158" i="5"/>
  <c r="I150" i="5"/>
  <c r="I95" i="5"/>
  <c r="I74" i="5"/>
  <c r="I198" i="5"/>
  <c r="I65" i="11"/>
  <c r="I43" i="9"/>
  <c r="I197" i="5"/>
  <c r="I196" i="5"/>
  <c r="I162" i="4"/>
  <c r="I54" i="9"/>
  <c r="J10" i="15"/>
  <c r="I21" i="8"/>
  <c r="I20" i="8"/>
  <c r="I52" i="2"/>
  <c r="I195" i="5"/>
  <c r="I194" i="5"/>
  <c r="I15" i="3"/>
  <c r="I12" i="3"/>
  <c r="I193" i="5"/>
  <c r="I161" i="4"/>
  <c r="I160" i="4"/>
  <c r="I19" i="8"/>
  <c r="I159" i="4"/>
  <c r="I192" i="5"/>
  <c r="I191" i="5"/>
  <c r="I190" i="5"/>
  <c r="I7" i="21"/>
  <c r="I189" i="5"/>
  <c r="I53" i="9"/>
  <c r="I158" i="4"/>
  <c r="I157" i="4"/>
  <c r="I188" i="5"/>
  <c r="I187" i="5"/>
  <c r="I6" i="21"/>
  <c r="I10" i="21" s="1"/>
  <c r="B42" i="1" s="1"/>
  <c r="I63" i="11"/>
  <c r="I62" i="11"/>
  <c r="I44" i="5"/>
  <c r="I145" i="5"/>
  <c r="I141" i="5"/>
  <c r="I49" i="5"/>
  <c r="I47" i="5"/>
  <c r="I38" i="5"/>
  <c r="I35" i="5"/>
  <c r="I30" i="5"/>
  <c r="I22" i="5"/>
  <c r="J9" i="15"/>
  <c r="I186" i="5"/>
  <c r="I185" i="5"/>
  <c r="I61" i="11"/>
  <c r="I184" i="5"/>
  <c r="I183" i="5"/>
  <c r="I156" i="4"/>
  <c r="I50" i="9"/>
  <c r="I23" i="9"/>
  <c r="I51" i="9"/>
  <c r="I52" i="9"/>
  <c r="I155" i="4"/>
  <c r="I182" i="5"/>
  <c r="I181" i="5"/>
  <c r="I154" i="4"/>
  <c r="J17" i="14"/>
  <c r="J7" i="15"/>
  <c r="J8" i="15"/>
  <c r="I60" i="11"/>
  <c r="I59" i="11"/>
  <c r="I180" i="5"/>
  <c r="I153" i="4"/>
  <c r="I179" i="5"/>
  <c r="I3" i="19"/>
  <c r="I6" i="19" s="1"/>
  <c r="B40" i="1" s="1"/>
  <c r="I178" i="5"/>
  <c r="I177" i="5"/>
  <c r="I57" i="11"/>
  <c r="I58" i="11"/>
  <c r="I152" i="4"/>
  <c r="I176" i="5"/>
  <c r="B14" i="1" l="1"/>
  <c r="I15" i="8"/>
  <c r="I151" i="4"/>
  <c r="I172" i="5"/>
  <c r="I171" i="5"/>
  <c r="I150" i="4"/>
  <c r="I170" i="5"/>
  <c r="I149" i="4"/>
  <c r="I51" i="2"/>
  <c r="I50" i="7"/>
  <c r="I169" i="5"/>
  <c r="I168" i="5"/>
  <c r="I167" i="5"/>
  <c r="I166" i="5"/>
  <c r="I165" i="5"/>
  <c r="I55" i="11"/>
  <c r="I56" i="11"/>
  <c r="I54" i="11"/>
  <c r="J16" i="14"/>
  <c r="I3" i="18"/>
  <c r="I6" i="18" s="1"/>
  <c r="B38" i="1" s="1"/>
  <c r="I164" i="5"/>
  <c r="I163" i="5"/>
  <c r="I162" i="5"/>
  <c r="I161" i="5"/>
  <c r="I48" i="9"/>
  <c r="I159" i="5"/>
  <c r="I160" i="5"/>
  <c r="I144" i="4"/>
  <c r="I143" i="4"/>
  <c r="I156" i="5"/>
  <c r="I142" i="4"/>
  <c r="I141" i="4"/>
  <c r="I155" i="5"/>
  <c r="I154" i="5"/>
  <c r="I47" i="9"/>
  <c r="I3" i="17"/>
  <c r="I15" i="17" s="1"/>
  <c r="B36" i="1" s="1"/>
  <c r="I140" i="4"/>
  <c r="I153" i="5"/>
  <c r="I152" i="5"/>
  <c r="I151" i="5"/>
  <c r="I148" i="5"/>
  <c r="I147" i="5"/>
  <c r="I146" i="5"/>
  <c r="I143" i="5"/>
  <c r="I139" i="4"/>
  <c r="I138" i="4"/>
  <c r="J15" i="14"/>
  <c r="J14" i="14"/>
  <c r="J13" i="14"/>
  <c r="I142" i="5"/>
  <c r="I138" i="5"/>
  <c r="I137" i="5"/>
  <c r="I137" i="4"/>
  <c r="J12" i="14"/>
  <c r="J11" i="14"/>
  <c r="I136" i="5"/>
  <c r="I135" i="5"/>
  <c r="I134" i="5"/>
  <c r="I136" i="4"/>
  <c r="I53" i="11"/>
  <c r="I45" i="9"/>
  <c r="I46" i="9"/>
  <c r="I134" i="4"/>
  <c r="I135" i="4"/>
  <c r="I52" i="11"/>
  <c r="I51" i="11"/>
  <c r="I50" i="11"/>
  <c r="I49" i="11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33" i="4"/>
  <c r="I50" i="2"/>
  <c r="I105" i="5" l="1"/>
  <c r="I114" i="5"/>
  <c r="I115" i="5"/>
  <c r="I14" i="8" l="1"/>
  <c r="I132" i="4"/>
  <c r="I116" i="5"/>
  <c r="I117" i="5"/>
  <c r="I118" i="5"/>
  <c r="I48" i="11"/>
  <c r="I47" i="11"/>
  <c r="I45" i="11"/>
  <c r="I46" i="11"/>
  <c r="I131" i="4"/>
  <c r="I43" i="11" l="1"/>
  <c r="I13" i="3"/>
  <c r="I112" i="5"/>
  <c r="I111" i="5"/>
  <c r="I110" i="5"/>
  <c r="I109" i="5"/>
  <c r="I108" i="5"/>
  <c r="I107" i="5"/>
  <c r="I5" i="16"/>
  <c r="J10" i="14"/>
  <c r="I130" i="4"/>
  <c r="I106" i="5"/>
  <c r="I102" i="5"/>
  <c r="I101" i="5"/>
  <c r="J9" i="14"/>
  <c r="I44" i="11"/>
  <c r="J8" i="14"/>
  <c r="I88" i="5"/>
  <c r="I100" i="5"/>
  <c r="I99" i="5"/>
  <c r="I98" i="5"/>
  <c r="I97" i="5"/>
  <c r="I96" i="5"/>
  <c r="I91" i="5"/>
  <c r="I90" i="5"/>
  <c r="I89" i="5"/>
  <c r="I125" i="4"/>
  <c r="I124" i="4"/>
  <c r="I44" i="9"/>
  <c r="I86" i="5"/>
  <c r="I85" i="5"/>
  <c r="I84" i="5"/>
  <c r="I83" i="5"/>
  <c r="I41" i="11"/>
  <c r="I82" i="5"/>
  <c r="H8" i="7"/>
  <c r="I23" i="7"/>
  <c r="I8" i="7"/>
  <c r="J7" i="14"/>
  <c r="I81" i="5"/>
  <c r="I80" i="5"/>
  <c r="I123" i="4"/>
  <c r="I79" i="5"/>
  <c r="I78" i="5"/>
  <c r="I77" i="5"/>
  <c r="I76" i="5"/>
  <c r="I75" i="5"/>
  <c r="I71" i="5"/>
  <c r="I70" i="5"/>
  <c r="I40" i="11"/>
  <c r="I39" i="11"/>
  <c r="I34" i="11"/>
  <c r="I69" i="5"/>
  <c r="I68" i="5"/>
  <c r="I67" i="5"/>
  <c r="I66" i="5"/>
  <c r="I25" i="11"/>
  <c r="I122" i="4"/>
  <c r="I121" i="4"/>
  <c r="I65" i="5"/>
  <c r="I64" i="5"/>
  <c r="I63" i="5"/>
  <c r="I62" i="5"/>
  <c r="I61" i="5"/>
  <c r="I60" i="5"/>
  <c r="I59" i="5"/>
  <c r="I11" i="16" l="1"/>
  <c r="B34" i="1" s="1"/>
  <c r="I120" i="4"/>
  <c r="I119" i="4"/>
  <c r="I116" i="4"/>
  <c r="I58" i="5"/>
  <c r="I57" i="5"/>
  <c r="I49" i="7"/>
  <c r="I49" i="2"/>
  <c r="I56" i="5"/>
  <c r="I55" i="5"/>
  <c r="I115" i="4"/>
  <c r="I9" i="12" l="1"/>
  <c r="I114" i="4"/>
  <c r="I113" i="4"/>
  <c r="I54" i="5"/>
  <c r="I38" i="11"/>
  <c r="I112" i="4" l="1"/>
  <c r="I111" i="4"/>
  <c r="I110" i="4"/>
  <c r="I13" i="8"/>
  <c r="I53" i="5"/>
  <c r="I37" i="11"/>
  <c r="I31" i="11" l="1"/>
  <c r="I109" i="4"/>
  <c r="I52" i="5"/>
  <c r="E50" i="5"/>
  <c r="I51" i="5" s="1"/>
  <c r="I108" i="4" l="1"/>
  <c r="I107" i="4"/>
  <c r="I45" i="5"/>
  <c r="I41" i="9" l="1"/>
  <c r="I106" i="4"/>
  <c r="I105" i="4"/>
  <c r="I42" i="5"/>
  <c r="H39" i="5"/>
  <c r="I39" i="5" s="1"/>
  <c r="I11" i="11"/>
  <c r="I36" i="11"/>
  <c r="I12" i="8"/>
  <c r="I11" i="8"/>
  <c r="I10" i="8"/>
  <c r="I9" i="8"/>
  <c r="I41" i="5"/>
  <c r="I40" i="9"/>
  <c r="I104" i="4"/>
  <c r="I103" i="4"/>
  <c r="I102" i="4"/>
  <c r="I40" i="5"/>
  <c r="A10" i="1"/>
  <c r="I39" i="9"/>
  <c r="I48" i="7"/>
  <c r="I101" i="4" l="1"/>
  <c r="I100" i="4"/>
  <c r="I47" i="7"/>
  <c r="I99" i="4"/>
  <c r="I98" i="4"/>
  <c r="I46" i="7"/>
  <c r="I97" i="4" l="1"/>
  <c r="I38" i="9"/>
  <c r="I45" i="7" l="1"/>
  <c r="I37" i="9"/>
  <c r="I96" i="4"/>
  <c r="I32" i="11"/>
  <c r="I36" i="9" l="1"/>
  <c r="I95" i="4"/>
  <c r="I94" i="4"/>
  <c r="I93" i="4"/>
  <c r="I32" i="5"/>
  <c r="I19" i="5"/>
  <c r="I92" i="4"/>
  <c r="I91" i="4"/>
  <c r="I31" i="5"/>
  <c r="I44" i="7" l="1"/>
  <c r="I90" i="4"/>
  <c r="I89" i="4"/>
  <c r="I35" i="9"/>
  <c r="I27" i="5"/>
  <c r="I34" i="9"/>
  <c r="I43" i="7"/>
  <c r="I88" i="4"/>
  <c r="I87" i="4"/>
  <c r="I26" i="5"/>
  <c r="I13" i="2" l="1"/>
  <c r="I25" i="5" l="1"/>
  <c r="I24" i="5"/>
  <c r="I23" i="5"/>
  <c r="I13" i="11"/>
  <c r="I42" i="7"/>
  <c r="I41" i="7"/>
  <c r="I40" i="7"/>
  <c r="I39" i="7"/>
  <c r="I38" i="7"/>
  <c r="I24" i="10"/>
  <c r="I15" i="10"/>
  <c r="I37" i="7" l="1"/>
  <c r="I48" i="2"/>
  <c r="I36" i="7"/>
  <c r="I35" i="7"/>
  <c r="I86" i="4"/>
  <c r="I10" i="3"/>
  <c r="J6" i="15"/>
  <c r="J12" i="15" s="1"/>
  <c r="B32" i="1" s="1"/>
  <c r="I34" i="7" l="1"/>
  <c r="I85" i="4"/>
  <c r="I47" i="2" l="1"/>
  <c r="I33" i="7"/>
  <c r="I84" i="4"/>
  <c r="I46" i="2"/>
  <c r="I83" i="4"/>
  <c r="I29" i="11"/>
  <c r="I32" i="7"/>
  <c r="I82" i="4"/>
  <c r="I8" i="8"/>
  <c r="I31" i="7"/>
  <c r="I81" i="4"/>
  <c r="I25" i="10"/>
  <c r="I30" i="7"/>
  <c r="I80" i="4"/>
  <c r="I9" i="3"/>
  <c r="I29" i="7"/>
  <c r="I79" i="4"/>
  <c r="I78" i="4"/>
  <c r="I28" i="7"/>
  <c r="I77" i="4"/>
  <c r="I28" i="11"/>
  <c r="I27" i="7"/>
  <c r="I76" i="4" l="1"/>
  <c r="I73" i="4" l="1"/>
  <c r="I26" i="7"/>
  <c r="I25" i="7"/>
  <c r="I27" i="11"/>
  <c r="I24" i="7"/>
  <c r="I22" i="10"/>
  <c r="I72" i="4"/>
  <c r="I71" i="4"/>
  <c r="I8" i="3"/>
  <c r="I18" i="5"/>
  <c r="I7" i="3"/>
  <c r="I33" i="9"/>
  <c r="I70" i="4"/>
  <c r="I20" i="7"/>
  <c r="I19" i="7"/>
  <c r="I69" i="4"/>
  <c r="I26" i="11"/>
  <c r="I21" i="10"/>
  <c r="I32" i="9"/>
  <c r="I18" i="7"/>
  <c r="I17" i="7"/>
  <c r="I68" i="4"/>
  <c r="I67" i="4"/>
  <c r="I31" i="9"/>
  <c r="I66" i="4"/>
  <c r="I64" i="4"/>
  <c r="I16" i="7"/>
  <c r="I30" i="9"/>
  <c r="I45" i="2"/>
  <c r="I29" i="9"/>
  <c r="I65" i="4"/>
  <c r="I23" i="11"/>
  <c r="I22" i="11"/>
  <c r="I44" i="2"/>
  <c r="I28" i="9"/>
  <c r="I63" i="4"/>
  <c r="I62" i="4"/>
  <c r="I61" i="4"/>
  <c r="I13" i="10"/>
  <c r="I14" i="7"/>
  <c r="I15" i="7"/>
  <c r="I27" i="9"/>
  <c r="I60" i="4"/>
  <c r="I59" i="4"/>
  <c r="I26" i="9"/>
  <c r="I21" i="11"/>
  <c r="I20" i="11"/>
  <c r="I58" i="4"/>
  <c r="I43" i="2"/>
  <c r="I57" i="4"/>
  <c r="I56" i="4"/>
  <c r="I25" i="9"/>
  <c r="I55" i="4"/>
  <c r="I19" i="11"/>
  <c r="I17" i="5"/>
  <c r="I42" i="2"/>
  <c r="I41" i="2"/>
  <c r="I40" i="2"/>
  <c r="I54" i="4"/>
  <c r="I16" i="5"/>
  <c r="I53" i="4"/>
  <c r="I24" i="9"/>
  <c r="I12" i="5"/>
  <c r="I10" i="5"/>
  <c r="I39" i="2"/>
  <c r="I38" i="2"/>
  <c r="I13" i="7"/>
  <c r="I52" i="4"/>
  <c r="I21" i="9"/>
  <c r="I20" i="9"/>
  <c r="I20" i="10"/>
  <c r="I51" i="4"/>
  <c r="I50" i="4"/>
  <c r="I49" i="4"/>
  <c r="I37" i="2"/>
  <c r="I19" i="9"/>
  <c r="I18" i="11"/>
  <c r="I15" i="5"/>
  <c r="I48" i="4"/>
  <c r="I47" i="4"/>
  <c r="I36" i="2"/>
  <c r="I35" i="2"/>
  <c r="I34" i="2"/>
  <c r="I19" i="10"/>
  <c r="I33" i="2"/>
  <c r="I32" i="2"/>
  <c r="I31" i="2"/>
  <c r="I46" i="4"/>
  <c r="I45" i="4"/>
  <c r="I44" i="4"/>
  <c r="I43" i="4"/>
  <c r="I42" i="4"/>
  <c r="I17" i="11"/>
  <c r="I41" i="4"/>
  <c r="I40" i="4"/>
  <c r="I30" i="2"/>
  <c r="I29" i="2"/>
  <c r="I21" i="4"/>
  <c r="J11" i="12"/>
  <c r="I39" i="4"/>
  <c r="I38" i="4"/>
  <c r="I28" i="2"/>
  <c r="I14" i="5"/>
  <c r="I16" i="11"/>
  <c r="I15" i="11"/>
  <c r="I27" i="2"/>
  <c r="I37" i="4"/>
  <c r="I11" i="7"/>
  <c r="I26" i="2"/>
  <c r="I25" i="2"/>
  <c r="I36" i="4"/>
  <c r="I35" i="4"/>
  <c r="J6" i="14"/>
  <c r="J25" i="14" s="1"/>
  <c r="B28" i="1" s="1"/>
  <c r="I14" i="2"/>
  <c r="I6" i="3"/>
  <c r="I22" i="3" s="1"/>
  <c r="B10" i="1" s="1"/>
  <c r="I34" i="4"/>
  <c r="I22" i="4"/>
  <c r="I23" i="4"/>
  <c r="I24" i="4"/>
  <c r="I26" i="4"/>
  <c r="I27" i="4"/>
  <c r="I28" i="4"/>
  <c r="I29" i="4"/>
  <c r="I30" i="4"/>
  <c r="I31" i="4"/>
  <c r="I32" i="4"/>
  <c r="I33" i="4"/>
  <c r="I25" i="4"/>
  <c r="I13" i="5"/>
  <c r="I6" i="5"/>
  <c r="I8" i="5"/>
  <c r="I12" i="7"/>
  <c r="I16" i="10"/>
  <c r="I17" i="10"/>
  <c r="I18" i="10"/>
  <c r="I10" i="10"/>
  <c r="J8" i="12"/>
  <c r="J9" i="12"/>
  <c r="J12" i="13"/>
  <c r="J11" i="13"/>
  <c r="J10" i="13"/>
  <c r="J9" i="13"/>
  <c r="J8" i="13"/>
  <c r="J7" i="13"/>
  <c r="J6" i="13"/>
  <c r="J19" i="13" s="1"/>
  <c r="B30" i="1" s="1"/>
  <c r="I24" i="2"/>
  <c r="I23" i="2"/>
  <c r="I22" i="2"/>
  <c r="I14" i="11"/>
  <c r="I21" i="2"/>
  <c r="I20" i="2"/>
  <c r="I19" i="2"/>
  <c r="I18" i="2"/>
  <c r="I17" i="2"/>
  <c r="I11" i="2"/>
  <c r="I16" i="2"/>
  <c r="I15" i="2"/>
  <c r="I9" i="11"/>
  <c r="I7" i="8"/>
  <c r="I6" i="8"/>
  <c r="I9" i="7"/>
  <c r="I59" i="7" s="1"/>
  <c r="B16" i="1" s="1"/>
  <c r="I13" i="9"/>
  <c r="I8" i="2"/>
  <c r="I6" i="2"/>
  <c r="I9" i="2"/>
  <c r="I8" i="11"/>
  <c r="I6" i="11"/>
  <c r="I80" i="11" s="1"/>
  <c r="B24" i="1" s="1"/>
  <c r="I18" i="9"/>
  <c r="I12" i="9"/>
  <c r="I8" i="9"/>
  <c r="I6" i="9"/>
  <c r="I7" i="9"/>
  <c r="I9" i="9"/>
  <c r="I10" i="9"/>
  <c r="I11" i="9"/>
  <c r="I16" i="9"/>
  <c r="I7" i="5"/>
  <c r="A24" i="1"/>
  <c r="A22" i="1"/>
  <c r="A20" i="1"/>
  <c r="A18" i="1"/>
  <c r="A16" i="1"/>
  <c r="A14" i="1"/>
  <c r="A12" i="1"/>
  <c r="A8" i="1"/>
  <c r="B20" i="1" l="1"/>
  <c r="I57" i="2"/>
  <c r="B8" i="1" s="1"/>
  <c r="I28" i="8"/>
  <c r="B18" i="1" s="1"/>
  <c r="J16" i="12"/>
  <c r="B26" i="1" s="1"/>
  <c r="B12" i="1"/>
  <c r="I31" i="10"/>
  <c r="B22" i="1" s="1"/>
  <c r="B43" i="1" l="1"/>
</calcChain>
</file>

<file path=xl/sharedStrings.xml><?xml version="1.0" encoding="utf-8"?>
<sst xmlns="http://schemas.openxmlformats.org/spreadsheetml/2006/main" count="3174" uniqueCount="1157">
  <si>
    <t>VEHICLE INSURANCE RECOVERY</t>
  </si>
  <si>
    <t>AGENCY</t>
  </si>
  <si>
    <t>AMOUNT</t>
  </si>
  <si>
    <t>DEPOSIT DATE</t>
  </si>
  <si>
    <t>CLAIM NUMBER</t>
  </si>
  <si>
    <t>DATE PAID</t>
  </si>
  <si>
    <t>DOCUMENT</t>
  </si>
  <si>
    <t>MV02-297 VMRF</t>
  </si>
  <si>
    <t>AGRICULTURE</t>
  </si>
  <si>
    <t>CR 3002300852</t>
  </si>
  <si>
    <t>MV02-153 VMRF</t>
  </si>
  <si>
    <t>CR 3002300150</t>
  </si>
  <si>
    <t>MV04-92 VMRG</t>
  </si>
  <si>
    <t>CR 300 3002300163</t>
  </si>
  <si>
    <t>MV02-239 VMRF</t>
  </si>
  <si>
    <t>AGRICULTURE/W&amp;M</t>
  </si>
  <si>
    <t>CR 3002300855</t>
  </si>
  <si>
    <t>MV97-349</t>
  </si>
  <si>
    <t>DEPT OF AGRICULTURE</t>
  </si>
  <si>
    <t>300 002863</t>
  </si>
  <si>
    <t xml:space="preserve"> CASH RECEIPT</t>
  </si>
  <si>
    <t>AMOUNT PAID</t>
  </si>
  <si>
    <t>REMAINING AMT</t>
  </si>
  <si>
    <t>PV 300 QIAB0400359</t>
  </si>
  <si>
    <t>PV 300 QIAB0400360</t>
  </si>
  <si>
    <t>FUNDS AVAILABLE BY AGENCY</t>
  </si>
  <si>
    <t>CR 3002300053</t>
  </si>
  <si>
    <t>MV00-137</t>
  </si>
  <si>
    <t>TOTAL FUNDS AVAILABLE</t>
  </si>
  <si>
    <t>DEPT OF MENTAL HEALTH</t>
  </si>
  <si>
    <t>DEPT OF MENTAL HEALTH - NW MO PSYC</t>
  </si>
  <si>
    <t>300 003431</t>
  </si>
  <si>
    <t>CR 300 3002300160</t>
  </si>
  <si>
    <t>CR 300 3002300161</t>
  </si>
  <si>
    <t>CR 300 3002300164</t>
  </si>
  <si>
    <t>MV97-263</t>
  </si>
  <si>
    <t>MV03-440 VMRF</t>
  </si>
  <si>
    <t>MV04-53 VMRF</t>
  </si>
  <si>
    <t>MV03-348 VMRF</t>
  </si>
  <si>
    <t>DSS/DYS</t>
  </si>
  <si>
    <t>SOCIAL SERVICES</t>
  </si>
  <si>
    <t>MV03-360 VMRF</t>
  </si>
  <si>
    <t>MV01-417 VMRF</t>
  </si>
  <si>
    <t>FIRE SAFETY</t>
  </si>
  <si>
    <t>MV04-79 VMRF</t>
  </si>
  <si>
    <t>PV 300 DFS04000078</t>
  </si>
  <si>
    <t>PV 300 DFS04000085</t>
  </si>
  <si>
    <t>MISSOURI STATE LOTTERY</t>
  </si>
  <si>
    <t>LOTTERY</t>
  </si>
  <si>
    <t>CR 300 3002300158</t>
  </si>
  <si>
    <t>MV03-382 VMRF</t>
  </si>
  <si>
    <t>OFFICE OF ADMINISTRATION</t>
  </si>
  <si>
    <t>OA CARPOOL ?</t>
  </si>
  <si>
    <t>OA CARPOOL ?PAUL HEGERFELD</t>
  </si>
  <si>
    <t>OA CARPOOL ?SHAWN RIEGEL</t>
  </si>
  <si>
    <t>OA ETHICS COMM</t>
  </si>
  <si>
    <t>RESTITUTION</t>
  </si>
  <si>
    <t>CR 300 3002300155</t>
  </si>
  <si>
    <t>CR 3002300811</t>
  </si>
  <si>
    <t>CR 300 3002300159</t>
  </si>
  <si>
    <t>DAMAGED VEHICLE</t>
  </si>
  <si>
    <t>MV03-435 VMRF</t>
  </si>
  <si>
    <t>DEPT OF REVENUE</t>
  </si>
  <si>
    <t>REVENUE</t>
  </si>
  <si>
    <t>REVENUE/ FIRE BROOKFIELD/VMRF</t>
  </si>
  <si>
    <t>CR 860 8604140038</t>
  </si>
  <si>
    <t>CR 300230857</t>
  </si>
  <si>
    <t>HIGGINSVILLE HAB</t>
  </si>
  <si>
    <t>CR 3002300151</t>
  </si>
  <si>
    <t>MV03-191 VMRF</t>
  </si>
  <si>
    <t xml:space="preserve">                    TOTAL</t>
  </si>
  <si>
    <t>PV 300 QSRS4000262</t>
  </si>
  <si>
    <t>PV 300 QSRS4000263</t>
  </si>
  <si>
    <t>PV 300 QSRS4000264</t>
  </si>
  <si>
    <t>PV 300 QSRS4000309</t>
  </si>
  <si>
    <t>PV 300 QSRS4000346</t>
  </si>
  <si>
    <t>PV 300 QSRS4000396</t>
  </si>
  <si>
    <t>PV 300 QSRS4000419</t>
  </si>
  <si>
    <t>CR 300 3002300167</t>
  </si>
  <si>
    <t>MV04-190 VMRF</t>
  </si>
  <si>
    <t>CR 300 300230167</t>
  </si>
  <si>
    <t>MV04-155 VMRF</t>
  </si>
  <si>
    <t>INS PROCEEDS - TORNADO</t>
  </si>
  <si>
    <t>CR 300 3002300169</t>
  </si>
  <si>
    <t>DEPT OF CORRECTIONS</t>
  </si>
  <si>
    <t>DOC/HILLSBORO</t>
  </si>
  <si>
    <t>MV04-210 VMRF</t>
  </si>
  <si>
    <t>CR 300 CR423000001</t>
  </si>
  <si>
    <t>PV 300 QSRS4000491</t>
  </si>
  <si>
    <t>PV 300 QSRS4000492</t>
  </si>
  <si>
    <t>PV 300 AV040125417</t>
  </si>
  <si>
    <t>PV 300 QSRS4000619</t>
  </si>
  <si>
    <t xml:space="preserve">   PV 860 MVDL4000011</t>
  </si>
  <si>
    <t xml:space="preserve">   PV 860 MVDL4000022</t>
  </si>
  <si>
    <t xml:space="preserve">   PV 860 MVDL4000173</t>
  </si>
  <si>
    <t xml:space="preserve">   PV 860 QMVDL400190</t>
  </si>
  <si>
    <t>JV 860 EX400000037 for</t>
  </si>
  <si>
    <t>PV 300 QSRS5000038</t>
  </si>
  <si>
    <t>PV 300 QSRS5000077</t>
  </si>
  <si>
    <t>PV 300 QSRS5000078</t>
  </si>
  <si>
    <t>PV 300 QSRS5000079</t>
  </si>
  <si>
    <t>PV 300 QSRS5000080</t>
  </si>
  <si>
    <t>CORRECTIONS/WRDC</t>
  </si>
  <si>
    <t>CR 300 3002300172</t>
  </si>
  <si>
    <t>MV04-364 VMRF</t>
  </si>
  <si>
    <t>PV 300 AV040140367</t>
  </si>
  <si>
    <t>CR 300 3002300173</t>
  </si>
  <si>
    <t>CAPITOL POLICE</t>
  </si>
  <si>
    <t>MV05-97 VMRF</t>
  </si>
  <si>
    <t>ML000000106</t>
  </si>
  <si>
    <t>DSS/DYS/NEW DAY</t>
  </si>
  <si>
    <t>CR 300 3002300750</t>
  </si>
  <si>
    <t>MV05-109 VMRF</t>
  </si>
  <si>
    <t>PV 300 QMCP5000182</t>
  </si>
  <si>
    <t>CR 300 3002300751</t>
  </si>
  <si>
    <t>MV05-205 VMRF</t>
  </si>
  <si>
    <t>MENTAL HEALTH</t>
  </si>
  <si>
    <t>CR 300 3002300754</t>
  </si>
  <si>
    <t>MV05-232 VMRF</t>
  </si>
  <si>
    <t>CR 300 3002300753</t>
  </si>
  <si>
    <t>CR 300 3002300756</t>
  </si>
  <si>
    <t>MV05-248 VMRF</t>
  </si>
  <si>
    <t xml:space="preserve">CORRECTIONS </t>
  </si>
  <si>
    <t>MV05-279 VMRF</t>
  </si>
  <si>
    <t>MV05-249</t>
  </si>
  <si>
    <t>MV05-203</t>
  </si>
  <si>
    <t>SEMA</t>
  </si>
  <si>
    <t>CR 300 3002300757</t>
  </si>
  <si>
    <t>MV05-400/VMRF</t>
  </si>
  <si>
    <t>MV05-390 VMRF</t>
  </si>
  <si>
    <t>CR 300 3002300758</t>
  </si>
  <si>
    <t>MV06-30 VMRF</t>
  </si>
  <si>
    <t>DSS/YOUTH SERVICES</t>
  </si>
  <si>
    <t>CR 300 3002300759</t>
  </si>
  <si>
    <t>MV05-268 VMRF</t>
  </si>
  <si>
    <t>AGRICUTLURE</t>
  </si>
  <si>
    <t>MV05-203 VMRF</t>
  </si>
  <si>
    <t>CR 300 3002300760</t>
  </si>
  <si>
    <t>MV06-42  VMRF</t>
  </si>
  <si>
    <t>CR 300 3002300761</t>
  </si>
  <si>
    <t>CR 300 3002300762</t>
  </si>
  <si>
    <t>CORRECTIONS</t>
  </si>
  <si>
    <t>MV06-109 VMRF</t>
  </si>
  <si>
    <t>CR 300 3002300763</t>
  </si>
  <si>
    <t>MV05-144 VMRF</t>
  </si>
  <si>
    <t>PV 300 AV060054050</t>
  </si>
  <si>
    <t>CR 300 3002300764</t>
  </si>
  <si>
    <t>MARSHALL HAB CENTER</t>
  </si>
  <si>
    <t>MV06-189 VMRF</t>
  </si>
  <si>
    <t xml:space="preserve">FULTON STATE </t>
  </si>
  <si>
    <t>CR 300 3002300765</t>
  </si>
  <si>
    <t>MV06-105 VMRF</t>
  </si>
  <si>
    <t>DEPT OF ECONOMIC DEVELOPMENT</t>
  </si>
  <si>
    <t>DEPARTMENT OF ECONOMIC DEVELOPMENT</t>
  </si>
  <si>
    <t>MO ARTS COUNCIL</t>
  </si>
  <si>
    <t>PV 300 P1208060235</t>
  </si>
  <si>
    <t>OA CARPOOL PAUL HEGERFELD</t>
  </si>
  <si>
    <t>OA CARPOOL SHAWN RIEGEL</t>
  </si>
  <si>
    <t xml:space="preserve">OA CARPOOL </t>
  </si>
  <si>
    <t>transferred to DED,DESE,INS</t>
  </si>
  <si>
    <t xml:space="preserve">Transferred from OA to DESE </t>
  </si>
  <si>
    <t xml:space="preserve">Transferred from OA to DED </t>
  </si>
  <si>
    <t>DEPARTMENT OF ELEMENTARY AND SECONDARY EDUCATION</t>
  </si>
  <si>
    <t>DEPARTMENT OF INSURANCE</t>
  </si>
  <si>
    <t>Total deposit $4,178.12</t>
  </si>
  <si>
    <t>Transferred from OA to Insurance</t>
  </si>
  <si>
    <t>DEPT OF ELEMENTARY AND SECONDARY EDUCATION</t>
  </si>
  <si>
    <t>DEPT OF INSURANCE</t>
  </si>
  <si>
    <t>PV 886 Q6DYS015230</t>
  </si>
  <si>
    <t>PV 886 Q5DYS018998</t>
  </si>
  <si>
    <t>PV 886 Q4DYS632577</t>
  </si>
  <si>
    <t>CR 300 300230766</t>
  </si>
  <si>
    <t>COTTONWOOD RES T</t>
  </si>
  <si>
    <t>MV05-195 VMRF</t>
  </si>
  <si>
    <t>PV 300 P1208060333</t>
  </si>
  <si>
    <t>PV 300 AV060082234</t>
  </si>
  <si>
    <t>CR 300 3002300767</t>
  </si>
  <si>
    <t>MV06-388 VMRF</t>
  </si>
  <si>
    <t>CORRECTIONS-SLCR</t>
  </si>
  <si>
    <t>CR 300 3002300768</t>
  </si>
  <si>
    <t>MV06-255 VMRF</t>
  </si>
  <si>
    <t>CORRECTIONS-JCCC</t>
  </si>
  <si>
    <t>PV      63560000014</t>
  </si>
  <si>
    <t>PV      FUL60000716</t>
  </si>
  <si>
    <t>CR 300 3002300769</t>
  </si>
  <si>
    <t>MV06-411 VMRF</t>
  </si>
  <si>
    <t>CR 300 3002300771</t>
  </si>
  <si>
    <t>MV06-437 VMRF</t>
  </si>
  <si>
    <t>HIGGINSVILLE/MH</t>
  </si>
  <si>
    <t>PV   Q6DYS025561</t>
  </si>
  <si>
    <t>PV    P6DYS000961</t>
  </si>
  <si>
    <t>PV    YYY6058419</t>
  </si>
  <si>
    <t>JV 931 EX060000270</t>
  </si>
  <si>
    <t>PV     40256000012</t>
  </si>
  <si>
    <t>PV      COT60000033</t>
  </si>
  <si>
    <t>PV    BEL60000123</t>
  </si>
  <si>
    <t>CR 300 3002300773</t>
  </si>
  <si>
    <t>CR 300 3002300774</t>
  </si>
  <si>
    <t>SEMO MENTAL HEALTH</t>
  </si>
  <si>
    <t>CR 300 3002300100</t>
  </si>
  <si>
    <t>MV06-408 VMRF</t>
  </si>
  <si>
    <t xml:space="preserve">CR 300 3002300774 </t>
  </si>
  <si>
    <t>MV07-26 VMRF</t>
  </si>
  <si>
    <t>CR 300 3002300102</t>
  </si>
  <si>
    <t>CR 300 3002300103</t>
  </si>
  <si>
    <t>CR 300 3002300104</t>
  </si>
  <si>
    <t>MV07-176 VMFR</t>
  </si>
  <si>
    <t>MV07-89 VMRF</t>
  </si>
  <si>
    <t>CR 300 3002300105</t>
  </si>
  <si>
    <t>CR 300 3002300106</t>
  </si>
  <si>
    <t>MV07-132 VMRF</t>
  </si>
  <si>
    <t>CR 300 3002300107</t>
  </si>
  <si>
    <t xml:space="preserve">CR 300 3002300108 </t>
  </si>
  <si>
    <t>CR 300 3002300108</t>
  </si>
  <si>
    <t>CR 300 3002300109</t>
  </si>
  <si>
    <t>MV07-322 VMRF</t>
  </si>
  <si>
    <t>MV07-267 VMRF</t>
  </si>
  <si>
    <t>MV07-163 VMRF</t>
  </si>
  <si>
    <t>CR 300 3002300110</t>
  </si>
  <si>
    <t>CR 300 3002300111</t>
  </si>
  <si>
    <t>MV07-294 VMRF</t>
  </si>
  <si>
    <t>CR 300 3002300112</t>
  </si>
  <si>
    <t>MV07-427 VMRF</t>
  </si>
  <si>
    <t>MV07-405 VMRF</t>
  </si>
  <si>
    <t>PV   YYY70040701</t>
  </si>
  <si>
    <t>PV  41070700934</t>
  </si>
  <si>
    <t>PV MAR70000042</t>
  </si>
  <si>
    <t>CR 300 3002300113</t>
  </si>
  <si>
    <t>MV07-454/VMRF</t>
  </si>
  <si>
    <t>CR 300 3002300114</t>
  </si>
  <si>
    <t>YOUTH SERVICES</t>
  </si>
  <si>
    <t>CR 300 3002300115</t>
  </si>
  <si>
    <t>MV07-480 VMRF</t>
  </si>
  <si>
    <t>PV CO700000404</t>
  </si>
  <si>
    <t>PV SEM70000162</t>
  </si>
  <si>
    <t>PV QFINS700240</t>
  </si>
  <si>
    <t>PV QFINS700242</t>
  </si>
  <si>
    <t>PF P7DYS000972</t>
  </si>
  <si>
    <t>PV NWM70001000</t>
  </si>
  <si>
    <t>OA</t>
  </si>
  <si>
    <t>CR 300 3002300117</t>
  </si>
  <si>
    <t>MV07-401 VMFR</t>
  </si>
  <si>
    <t>CR 300 3002300120</t>
  </si>
  <si>
    <t>PV 300 QMCP7000307</t>
  </si>
  <si>
    <t>PV P7DYS001269</t>
  </si>
  <si>
    <t>CR 300 3002300121</t>
  </si>
  <si>
    <t>MV08-37  VMRF</t>
  </si>
  <si>
    <t>CR 300 300230121</t>
  </si>
  <si>
    <t>MV07-533 VMRF</t>
  </si>
  <si>
    <t>MV07-481 VMRF</t>
  </si>
  <si>
    <t>MV07-354 VMRF</t>
  </si>
  <si>
    <t>SEMO/MENTAL HEALTH</t>
  </si>
  <si>
    <t>RESTITUTION/OA</t>
  </si>
  <si>
    <t>CR 300 3002300122</t>
  </si>
  <si>
    <t>MV07-531 VMRF</t>
  </si>
  <si>
    <t xml:space="preserve">CR 300 3002300122 </t>
  </si>
  <si>
    <t>MV07-629 VMRF</t>
  </si>
  <si>
    <t>DPS/WATER SAFETY</t>
  </si>
  <si>
    <t>CR 300 3002300123</t>
  </si>
  <si>
    <t>MV07-615 VMRF</t>
  </si>
  <si>
    <t>MENTAL HEALTH/HIGGINSVILLE</t>
  </si>
  <si>
    <t>MV07-541 VMRF</t>
  </si>
  <si>
    <t>MV08-56   VMRF</t>
  </si>
  <si>
    <t>CR 300 3002300124</t>
  </si>
  <si>
    <t>MV08-128 VMRF</t>
  </si>
  <si>
    <t>OA FMDC</t>
  </si>
  <si>
    <t>CR 300 3002300401</t>
  </si>
  <si>
    <t>MV07-607 VMRF</t>
  </si>
  <si>
    <t>CR 300 3002300402</t>
  </si>
  <si>
    <t>DPS/ADJUTANT GEN</t>
  </si>
  <si>
    <t>CR 300 3002300403</t>
  </si>
  <si>
    <t>MV07-594 VMRF</t>
  </si>
  <si>
    <t>CR 300 3002300404</t>
  </si>
  <si>
    <t>MV08-77 VMRF</t>
  </si>
  <si>
    <t>CR 300 3002300405</t>
  </si>
  <si>
    <t>MV08-131 VMRF</t>
  </si>
  <si>
    <t>MV08-299 VMRF</t>
  </si>
  <si>
    <t>MENTAL HEALTS/ROLLA REGIONAL</t>
  </si>
  <si>
    <t>CR 300 3002300406</t>
  </si>
  <si>
    <t>MV08-263 VMRF</t>
  </si>
  <si>
    <t>CORRECTIONS/SECC</t>
  </si>
  <si>
    <t>MV08-220 VMRF</t>
  </si>
  <si>
    <t>PROFESSIONAL REGISTRATION</t>
  </si>
  <si>
    <t>MV008-71 VMRF</t>
  </si>
  <si>
    <t>PV AV080049753</t>
  </si>
  <si>
    <t>CR 300 3002300407</t>
  </si>
  <si>
    <t>CR 300 BC122408</t>
  </si>
  <si>
    <t>MV08-334 VMRF</t>
  </si>
  <si>
    <t>CR 300 3002300408</t>
  </si>
  <si>
    <t>PV ROL80000015</t>
  </si>
  <si>
    <t>CR 300 3002300409</t>
  </si>
  <si>
    <t>MV08-372 VMRF</t>
  </si>
  <si>
    <t>MV08-028 VMRF</t>
  </si>
  <si>
    <t>PV YYY80038553</t>
  </si>
  <si>
    <t>PV YYY80038554</t>
  </si>
  <si>
    <t>PV QVHMX800678</t>
  </si>
  <si>
    <t>PV AV090085922</t>
  </si>
  <si>
    <t>OA-FMDC</t>
  </si>
  <si>
    <t>CR 300 3002300410</t>
  </si>
  <si>
    <t>REVENUE-TAX COMM</t>
  </si>
  <si>
    <t>MV08-448 VMRF</t>
  </si>
  <si>
    <t>PV QVADM800429</t>
  </si>
  <si>
    <t>CR 300 3002300411</t>
  </si>
  <si>
    <t>MV08-384 VMRF</t>
  </si>
  <si>
    <t>PV 300 AV080095187</t>
  </si>
  <si>
    <t>PV YYY80046943</t>
  </si>
  <si>
    <t>PV 19500800014</t>
  </si>
  <si>
    <t>JV 812 EXVADM80429</t>
  </si>
  <si>
    <t>JV 812 EXVHMX80678</t>
  </si>
  <si>
    <t>CR 300 3002300412</t>
  </si>
  <si>
    <t>MV06-105/VMRF</t>
  </si>
  <si>
    <t>MV07-607/VMRF</t>
  </si>
  <si>
    <t>HEALTH</t>
  </si>
  <si>
    <t>CR 3002300412</t>
  </si>
  <si>
    <t>MV08-514/VMRF</t>
  </si>
  <si>
    <t>DSS CHILDRENS</t>
  </si>
  <si>
    <t>MV08-629/VMRF</t>
  </si>
  <si>
    <t>CR 3002300413</t>
  </si>
  <si>
    <t>PS/FIRE SAFETY</t>
  </si>
  <si>
    <t>CR 300 3002300413</t>
  </si>
  <si>
    <t>MV08-532/VMRF</t>
  </si>
  <si>
    <t>MV08-513/VMRF</t>
  </si>
  <si>
    <t>PV 812 20609000003</t>
  </si>
  <si>
    <t>CR 300 3002300414</t>
  </si>
  <si>
    <t>CR 300 3002300415</t>
  </si>
  <si>
    <t>PS-WATER PATROL</t>
  </si>
  <si>
    <t>MV09-99/VMRF</t>
  </si>
  <si>
    <t>MV09-198/VMRF</t>
  </si>
  <si>
    <t>MV09-159/VMRF</t>
  </si>
  <si>
    <t>MV08-215/VMRF</t>
  </si>
  <si>
    <t>CR 300 3002300416</t>
  </si>
  <si>
    <t>MV07-594/VMRF</t>
  </si>
  <si>
    <t>MH/ALBANY REG</t>
  </si>
  <si>
    <t>CR 300 3002300417</t>
  </si>
  <si>
    <t>MV09-250/VMRF</t>
  </si>
  <si>
    <t>MV09-239/VMRF</t>
  </si>
  <si>
    <t>PV YYY90019503</t>
  </si>
  <si>
    <t>CR 300 3002300418</t>
  </si>
  <si>
    <t>CR 300 3002300419</t>
  </si>
  <si>
    <t>MV09-213/VMRF</t>
  </si>
  <si>
    <t>MH-SIKESTON</t>
  </si>
  <si>
    <t>MV09-212/VMRF</t>
  </si>
  <si>
    <t>CR 300 3002300420</t>
  </si>
  <si>
    <t>MV09-293/VMRF</t>
  </si>
  <si>
    <t>DPS-WATER PATROL</t>
  </si>
  <si>
    <t>MV09-123/VMRF</t>
  </si>
  <si>
    <t>CR 300 3002300421</t>
  </si>
  <si>
    <t>MV09-389/VMRF</t>
  </si>
  <si>
    <t>CR 300 3002300422</t>
  </si>
  <si>
    <t>MV09-310/VMRF</t>
  </si>
  <si>
    <t>PV ALB90000032</t>
  </si>
  <si>
    <t>CR 300 3002300423</t>
  </si>
  <si>
    <t>CR 300 3002300424</t>
  </si>
  <si>
    <t>CR 300 3002300675</t>
  </si>
  <si>
    <t>PV YYY90031841</t>
  </si>
  <si>
    <t>CR 300 3002300676</t>
  </si>
  <si>
    <t>MV09-380/VMRF</t>
  </si>
  <si>
    <t>CR 300 3002300677</t>
  </si>
  <si>
    <t>MV09-489/VMRF</t>
  </si>
  <si>
    <t>CR 300 3002300678</t>
  </si>
  <si>
    <t>PV YYY9035191</t>
  </si>
  <si>
    <t>PV QSIK9000257</t>
  </si>
  <si>
    <t>ML000001377</t>
  </si>
  <si>
    <t>CR 300 3002300679</t>
  </si>
  <si>
    <t>MV09-260/VMRF</t>
  </si>
  <si>
    <t>MENTHAL HEALTH/HI</t>
  </si>
  <si>
    <t>CR 300 3002300680</t>
  </si>
  <si>
    <t>CR 300 3002300681</t>
  </si>
  <si>
    <t>CR 300 3002300682</t>
  </si>
  <si>
    <t>CR 300 3002300684</t>
  </si>
  <si>
    <t>CR 300 3002300685</t>
  </si>
  <si>
    <t>MV09-74/VMRF</t>
  </si>
  <si>
    <t>CR 300 3002300686</t>
  </si>
  <si>
    <t>PV YYY90043440</t>
  </si>
  <si>
    <t>PV HIG90000003</t>
  </si>
  <si>
    <t>PV QFINS900247</t>
  </si>
  <si>
    <t>PV QFINS9000203</t>
  </si>
  <si>
    <t>CR 300 3002300687</t>
  </si>
  <si>
    <t>MV09-462/VMRF</t>
  </si>
  <si>
    <t>CR 300 3002300688</t>
  </si>
  <si>
    <t>CR 300 3002300689</t>
  </si>
  <si>
    <t>MV09-65/VMRF</t>
  </si>
  <si>
    <t>CR 300 3002300690</t>
  </si>
  <si>
    <t>MV09-600/VMRF</t>
  </si>
  <si>
    <t>PV QFINS100028</t>
  </si>
  <si>
    <t>PV P0DSS000063</t>
  </si>
  <si>
    <t>DPS/ADJUTANT GENERAL</t>
  </si>
  <si>
    <t>CR 300 3002300692</t>
  </si>
  <si>
    <t>MV07-594</t>
  </si>
  <si>
    <t>CR 300 3002300693</t>
  </si>
  <si>
    <t>MV09-65</t>
  </si>
  <si>
    <t>CR 300 3002300694</t>
  </si>
  <si>
    <t>CR 300 3002300697</t>
  </si>
  <si>
    <t>CR 300 3002300695</t>
  </si>
  <si>
    <t>CR 300 3002300696</t>
  </si>
  <si>
    <t>PV 350 AV100028753</t>
  </si>
  <si>
    <t>JV 931 IAB10000042</t>
  </si>
  <si>
    <t>CR 300 3002300699</t>
  </si>
  <si>
    <t>CR 300 3002300698</t>
  </si>
  <si>
    <t>CR 300 3002300875</t>
  </si>
  <si>
    <t>MV10-106/VMRF</t>
  </si>
  <si>
    <t>CR 300 3002300876</t>
  </si>
  <si>
    <t>OA-CARPOOL</t>
  </si>
  <si>
    <t>CR 300 3002300877</t>
  </si>
  <si>
    <t>MV10-207/VMRF</t>
  </si>
  <si>
    <t>CR 300 3002300878</t>
  </si>
  <si>
    <t>CR 300 3002300879</t>
  </si>
  <si>
    <t>MH/HIGGINSVILLE</t>
  </si>
  <si>
    <t>CR 300 3002300881</t>
  </si>
  <si>
    <t>CR 300 3002300880</t>
  </si>
  <si>
    <t>DSS/LEGAL</t>
  </si>
  <si>
    <t>CR 300 3002300884</t>
  </si>
  <si>
    <t>MV10-194/VMRF</t>
  </si>
  <si>
    <t>CR 300 3002300882</t>
  </si>
  <si>
    <t>CR 300 3002300883</t>
  </si>
  <si>
    <t>MV09-497/VMRF</t>
  </si>
  <si>
    <t>MV09-540/VMRF</t>
  </si>
  <si>
    <t>CR 300 3002300885</t>
  </si>
  <si>
    <t>CR 300 3002300887</t>
  </si>
  <si>
    <t>MV10-492/VMRF</t>
  </si>
  <si>
    <t>PV 886 P0CDD000330</t>
  </si>
  <si>
    <t>MH-HIGGINSVILLE</t>
  </si>
  <si>
    <t>CR 300 3002300886</t>
  </si>
  <si>
    <t>CR 300 3002300888</t>
  </si>
  <si>
    <t>DOC/MVE</t>
  </si>
  <si>
    <t>CR 300 3002300889</t>
  </si>
  <si>
    <t>MV10-449/VMRF</t>
  </si>
  <si>
    <t>DOC/PROB &amp; PAROL</t>
  </si>
  <si>
    <t>CR 300 3002300890</t>
  </si>
  <si>
    <t>MV10-513/VMRF</t>
  </si>
  <si>
    <t>OA CARPOOL</t>
  </si>
  <si>
    <t>CR 300 3002300893</t>
  </si>
  <si>
    <t>MV10-542/VMRF</t>
  </si>
  <si>
    <t>PV 886 Q1DLS000071</t>
  </si>
  <si>
    <t>PV 886 Q1CDD000685</t>
  </si>
  <si>
    <t>CR 300 3002300895</t>
  </si>
  <si>
    <t>CR 300 3002300896</t>
  </si>
  <si>
    <t>DPS/WATER PATROL</t>
  </si>
  <si>
    <t>CR 300 3002300897</t>
  </si>
  <si>
    <t>MV10-331/VMRF</t>
  </si>
  <si>
    <t>DSS/WAVERLY YOUTH</t>
  </si>
  <si>
    <t>MV11-65/VMRF</t>
  </si>
  <si>
    <t>PV 886 Q1DYS002916</t>
  </si>
  <si>
    <t>CR 300 3002300899</t>
  </si>
  <si>
    <t>MV11-162/VMRF</t>
  </si>
  <si>
    <t>CR 300 3002300975</t>
  </si>
  <si>
    <t>MV11-156/VMRF</t>
  </si>
  <si>
    <t>CR 300 3002300898</t>
  </si>
  <si>
    <t>CR 300 3002300976</t>
  </si>
  <si>
    <t>MV11-93/VMRF</t>
  </si>
  <si>
    <t>DOC/PROBATION&amp;PAR</t>
  </si>
  <si>
    <t>CR 300 3002300977</t>
  </si>
  <si>
    <t>MV11-95/VMRF</t>
  </si>
  <si>
    <t>PV 350 AV110027523</t>
  </si>
  <si>
    <t>PV 580 41071100312</t>
  </si>
  <si>
    <t>PV 931 YYY11016230</t>
  </si>
  <si>
    <t>DSS-YOUTH SERVICES</t>
  </si>
  <si>
    <t>CR 300 3002300978</t>
  </si>
  <si>
    <t>MV11-151/VMRF</t>
  </si>
  <si>
    <t>CR 300 3002300980</t>
  </si>
  <si>
    <t>MV09-331/VMRF</t>
  </si>
  <si>
    <t>MV11-259/VMRF</t>
  </si>
  <si>
    <t>DEPT OF SOCIAL SERVICES</t>
  </si>
  <si>
    <t>DEPT OF HEALTH AND SENIOR SERVICES</t>
  </si>
  <si>
    <t>DEPT OF PUBLIC SAFETY</t>
  </si>
  <si>
    <t>CR 300 3002300981</t>
  </si>
  <si>
    <t>MV090293 VMRF</t>
  </si>
  <si>
    <t>CR 300 3002300979</t>
  </si>
  <si>
    <t>MV11-236/VMRF</t>
  </si>
  <si>
    <t>DSS-DYS (TERISA GENTRY)</t>
  </si>
  <si>
    <t>CR 300 3002300983</t>
  </si>
  <si>
    <t>PV 860 ML000001918</t>
  </si>
  <si>
    <t>JV 931 EX110000048</t>
  </si>
  <si>
    <t>PV 886 P1DYS000520</t>
  </si>
  <si>
    <t>CR 300 3002300989</t>
  </si>
  <si>
    <t>MV11-212/VMRF</t>
  </si>
  <si>
    <t>CR 300 3002300985</t>
  </si>
  <si>
    <t>CR 300 3002300988</t>
  </si>
  <si>
    <t>CR 300 3002300987</t>
  </si>
  <si>
    <t>MV11-226/VMRF</t>
  </si>
  <si>
    <t>CR 300 3002300986</t>
  </si>
  <si>
    <t>MV11-225/VMRF</t>
  </si>
  <si>
    <t>CR 300 3002300990</t>
  </si>
  <si>
    <t>CR 300 3002300993</t>
  </si>
  <si>
    <t>MV11-376/VMRF</t>
  </si>
  <si>
    <t>CR 300 3002300994</t>
  </si>
  <si>
    <t>MV11-389/VMRF</t>
  </si>
  <si>
    <t>CR 300 3002300992</t>
  </si>
  <si>
    <t>CR 300 3002300995</t>
  </si>
  <si>
    <t>PV 931 AV110052351</t>
  </si>
  <si>
    <t>PV 886 Q1DYS013784</t>
  </si>
  <si>
    <t>CR 300 3002300996</t>
  </si>
  <si>
    <t>MV10-287/VMRF</t>
  </si>
  <si>
    <t>DSS</t>
  </si>
  <si>
    <t>CR 300 3002300997</t>
  </si>
  <si>
    <t>MV11-316/VMRF</t>
  </si>
  <si>
    <t>CR 300 3002300998</t>
  </si>
  <si>
    <t>MV11-364/VMRF</t>
  </si>
  <si>
    <t>PV 886 Q1CDD009017</t>
  </si>
  <si>
    <t>PV 886 Q1CDD009627</t>
  </si>
  <si>
    <t>PV 931 YYY11027378</t>
  </si>
  <si>
    <t>PV 931 YYY11028933</t>
  </si>
  <si>
    <t>CR 300 3002300999</t>
  </si>
  <si>
    <t>MV11-457/VMRF</t>
  </si>
  <si>
    <t>MV11-514/VMRF</t>
  </si>
  <si>
    <t>CR 300 3002300152</t>
  </si>
  <si>
    <t>CR 300 3002300154</t>
  </si>
  <si>
    <t>MV11-519/VMRF</t>
  </si>
  <si>
    <t>CR 300 3002300150</t>
  </si>
  <si>
    <t>CR 300 3002300153</t>
  </si>
  <si>
    <t>CR 300 3002300156</t>
  </si>
  <si>
    <t>PV 300 34351000002</t>
  </si>
  <si>
    <t>PV 886 Q1CDD010156</t>
  </si>
  <si>
    <t>MV11-479/VMRF</t>
  </si>
  <si>
    <t>CR 300 3002300157</t>
  </si>
  <si>
    <t>MV11-520/VMRF</t>
  </si>
  <si>
    <t>PV 419 20001100050</t>
  </si>
  <si>
    <t>PV 300 34351000003</t>
  </si>
  <si>
    <t>PV 300 AV110073138</t>
  </si>
  <si>
    <t>MV11-485/VMRF</t>
  </si>
  <si>
    <t>CR 300 3002300162</t>
  </si>
  <si>
    <t>MV11-575/VMRF</t>
  </si>
  <si>
    <t>MV11-570/VMRF</t>
  </si>
  <si>
    <t>CR 300 3002300165</t>
  </si>
  <si>
    <t>MV12-11/VMRF</t>
  </si>
  <si>
    <t>PV 860 ML000002140</t>
  </si>
  <si>
    <t>PV 860 ML000002141</t>
  </si>
  <si>
    <t>PV 812 QDFS1200114</t>
  </si>
  <si>
    <t>CR 300 3002300170</t>
  </si>
  <si>
    <t>MV11-454/VMRF</t>
  </si>
  <si>
    <t>CR 300 3002300166</t>
  </si>
  <si>
    <t>CR 300 3002300168</t>
  </si>
  <si>
    <t>MV11-614/VMRF</t>
  </si>
  <si>
    <t>MV11-577/VMRF</t>
  </si>
  <si>
    <t>CR 300 3002300171</t>
  </si>
  <si>
    <t>MV11-474/VMRF</t>
  </si>
  <si>
    <t>MV12-64/VMRF</t>
  </si>
  <si>
    <t>CR 300 3002300174</t>
  </si>
  <si>
    <t>MV12-32/VMRF</t>
  </si>
  <si>
    <t>CR 300 3002300180</t>
  </si>
  <si>
    <t>MV12-34/VMRF</t>
  </si>
  <si>
    <t>CR 300 3002300175</t>
  </si>
  <si>
    <t>CR 300 3002300176</t>
  </si>
  <si>
    <t>MV12-53/VMRF</t>
  </si>
  <si>
    <t>CR 300 3002300177</t>
  </si>
  <si>
    <t>MV12-67/VMRF</t>
  </si>
  <si>
    <t>CR 300 3002300179</t>
  </si>
  <si>
    <t>PV 300 AV120011304</t>
  </si>
  <si>
    <t>PV 580 Q4107120139</t>
  </si>
  <si>
    <t>PV 650 QKAN1200118</t>
  </si>
  <si>
    <t>CR 300 3002300181</t>
  </si>
  <si>
    <t>MV12-79/VMRF</t>
  </si>
  <si>
    <t>CR 300 3002300182</t>
  </si>
  <si>
    <t>CR 300 3002300183</t>
  </si>
  <si>
    <t>MV12-15/VMRF</t>
  </si>
  <si>
    <t>CR 300 3002300184</t>
  </si>
  <si>
    <t>PV 931 YYY12008449</t>
  </si>
  <si>
    <t>PV 886 Q2DYS005890</t>
  </si>
  <si>
    <t>PV 886 Q2CDD004182</t>
  </si>
  <si>
    <t>PV 812 QDFS1200216</t>
  </si>
  <si>
    <t>PV 812 QDFS1200177</t>
  </si>
  <si>
    <t>PV 300 Q3435200029</t>
  </si>
  <si>
    <t>CR 300 3002300187</t>
  </si>
  <si>
    <t>MV09-328/VMRF</t>
  </si>
  <si>
    <t>DOC</t>
  </si>
  <si>
    <t>CR 300 3002300192</t>
  </si>
  <si>
    <t>MV12-150/VMRF</t>
  </si>
  <si>
    <t>CR 300 3002300186</t>
  </si>
  <si>
    <t>MV11-301/VMRF</t>
  </si>
  <si>
    <t>CR 300 3002300188</t>
  </si>
  <si>
    <t>CR 300 3002300190</t>
  </si>
  <si>
    <t>MV12-168/VMRF</t>
  </si>
  <si>
    <t>CR 300 3002300191</t>
  </si>
  <si>
    <t>CR 300 3002300193</t>
  </si>
  <si>
    <t>MV12-94/VMRF</t>
  </si>
  <si>
    <t>CR 300 3002300189</t>
  </si>
  <si>
    <t>CR 300 3002300185</t>
  </si>
  <si>
    <t>CR 300 3002300194</t>
  </si>
  <si>
    <t>CR 300 3002300195</t>
  </si>
  <si>
    <t>DESE</t>
  </si>
  <si>
    <t>CR 300 3002300197</t>
  </si>
  <si>
    <t>MV12-14/VMRF</t>
  </si>
  <si>
    <t>PV 812 QDFS1200298</t>
  </si>
  <si>
    <t>PV 812 QDFS1200333</t>
  </si>
  <si>
    <t>CR 300 3002300196</t>
  </si>
  <si>
    <t>CR 300 3002300198</t>
  </si>
  <si>
    <t>MV12-152/VMRF</t>
  </si>
  <si>
    <t>CR 300 3002300277</t>
  </si>
  <si>
    <t>MV12-267/VMRF</t>
  </si>
  <si>
    <t>CR 300 3002300276</t>
  </si>
  <si>
    <t>CR 300 3002300279</t>
  </si>
  <si>
    <t>CR 300 3002300281</t>
  </si>
  <si>
    <t>MV12-233/VMRF</t>
  </si>
  <si>
    <t>CR 300 3002300282</t>
  </si>
  <si>
    <t>CR 300 3002300283</t>
  </si>
  <si>
    <t>MV12-238/VMRF</t>
  </si>
  <si>
    <t>CR 300 3002300199</t>
  </si>
  <si>
    <t>MV12-113/VMRF</t>
  </si>
  <si>
    <t>CR 300 3002300278</t>
  </si>
  <si>
    <t>CR 300 3002300280</t>
  </si>
  <si>
    <t>MV12-248/VMRF</t>
  </si>
  <si>
    <t>PV 886 P2DYS000623</t>
  </si>
  <si>
    <t>DYS</t>
  </si>
  <si>
    <t>CR 300 3002300284</t>
  </si>
  <si>
    <t>CR 300 ER704630</t>
  </si>
  <si>
    <t>CR 300 3002300285</t>
  </si>
  <si>
    <t>CR 300 3002300286</t>
  </si>
  <si>
    <t>MV12-302/VMRF</t>
  </si>
  <si>
    <t>MV11-535/VMRF</t>
  </si>
  <si>
    <t>CR 300 3002300288</t>
  </si>
  <si>
    <t>CR 300 3002300290</t>
  </si>
  <si>
    <t>MV12-232/VMRF</t>
  </si>
  <si>
    <t>CR 300 3002300293</t>
  </si>
  <si>
    <t>CR 300 3002300289</t>
  </si>
  <si>
    <t>CR 300 3002300299</t>
  </si>
  <si>
    <t>MV12-289/VMRF</t>
  </si>
  <si>
    <t>CR 300 3002300296</t>
  </si>
  <si>
    <t>CR 300 3002300295</t>
  </si>
  <si>
    <t>CR 300 3002300297</t>
  </si>
  <si>
    <t>CR 300 3002300298</t>
  </si>
  <si>
    <t>MV12-328/VMRF</t>
  </si>
  <si>
    <t>CR 300 3002300350</t>
  </si>
  <si>
    <t>MV12-381/VMRF</t>
  </si>
  <si>
    <t>MV12-375/VMRF</t>
  </si>
  <si>
    <t>CR 300 3002300351</t>
  </si>
  <si>
    <t>PUB SAF - A&amp;T</t>
  </si>
  <si>
    <t>CR 300 3002300294</t>
  </si>
  <si>
    <t>MV12-300/VMRF</t>
  </si>
  <si>
    <t>CR 300 3002300352</t>
  </si>
  <si>
    <t>MV12-342/VMRF</t>
  </si>
  <si>
    <t>PV 931 YYY12023852</t>
  </si>
  <si>
    <t>PV 812 QSR12001725</t>
  </si>
  <si>
    <t>PV 886 Q2CDD009677</t>
  </si>
  <si>
    <t>PV 886 Q2DYS014120</t>
  </si>
  <si>
    <t>CR 300 3002300360</t>
  </si>
  <si>
    <t>MV12-399/VMRF</t>
  </si>
  <si>
    <t>DEPT OF SECRETARY OF STATE</t>
  </si>
  <si>
    <t>SECRETARY OF STATE</t>
  </si>
  <si>
    <t>SOS</t>
  </si>
  <si>
    <t>CR 300 3002300355</t>
  </si>
  <si>
    <t>MV12-405/VMRF</t>
  </si>
  <si>
    <t>CR 300 3002300353</t>
  </si>
  <si>
    <t>CR 300 3002300356</t>
  </si>
  <si>
    <t>MV12-454/VMRF</t>
  </si>
  <si>
    <t>CR 300 3002300357</t>
  </si>
  <si>
    <t>CR 300 3002300358</t>
  </si>
  <si>
    <t>MV12-397/VMRF</t>
  </si>
  <si>
    <t>CR 300 3002300361</t>
  </si>
  <si>
    <t>MV12-362/VMRF</t>
  </si>
  <si>
    <t>CR 300 3002300354</t>
  </si>
  <si>
    <t>MV12-343/VMRF</t>
  </si>
  <si>
    <t>PV 886 Q2FSD014640</t>
  </si>
  <si>
    <t>PV 931 YYY12028654</t>
  </si>
  <si>
    <t>PV 886 Q2FSD013866</t>
  </si>
  <si>
    <t>CR 300 3002300362</t>
  </si>
  <si>
    <t>CR 300 3002300363</t>
  </si>
  <si>
    <t>MV12-416/VMRF</t>
  </si>
  <si>
    <t>CR 300 3002300366</t>
  </si>
  <si>
    <t>MV12-438/VMRF</t>
  </si>
  <si>
    <t>CR 300 3002300365</t>
  </si>
  <si>
    <t>CR 300 3002300368</t>
  </si>
  <si>
    <t>CR 300 3002300369</t>
  </si>
  <si>
    <t>MV12-447/VMRF</t>
  </si>
  <si>
    <t>MV12-535/VMRF</t>
  </si>
  <si>
    <t>PV 300 22002A00691</t>
  </si>
  <si>
    <t>PV 886 P2DYS001254</t>
  </si>
  <si>
    <t>PV 650 QJIG1200895</t>
  </si>
  <si>
    <t>PV 812 AV120060203</t>
  </si>
  <si>
    <t>PV 886 Q2FSD016297</t>
  </si>
  <si>
    <t>PV 886 Q2CDD011726</t>
  </si>
  <si>
    <t>PV 300 Q2FSD016297</t>
  </si>
  <si>
    <t>CR 300 3002300370</t>
  </si>
  <si>
    <t>MV12-412/VMRF</t>
  </si>
  <si>
    <t>CR 300 3002300400</t>
  </si>
  <si>
    <t>MV12-518/VMRF</t>
  </si>
  <si>
    <t>CR 300 3002300287</t>
  </si>
  <si>
    <t>CR 300 3002300371</t>
  </si>
  <si>
    <t>CR 300 3002300373</t>
  </si>
  <si>
    <t>CR 300 3002300374</t>
  </si>
  <si>
    <t>MV12-500/VMRF</t>
  </si>
  <si>
    <t>MV12-509/VMRF</t>
  </si>
  <si>
    <t>MV13-20/VMRF</t>
  </si>
  <si>
    <t>MV13-33/VMRF</t>
  </si>
  <si>
    <t>MV13-31/VMRF</t>
  </si>
  <si>
    <t>CR 300 3002300372</t>
  </si>
  <si>
    <t>MV12-461/VMRF</t>
  </si>
  <si>
    <t>MV12-451/VMRF</t>
  </si>
  <si>
    <t>MV13-32/VMRF</t>
  </si>
  <si>
    <t>MV13-87/VMRF</t>
  </si>
  <si>
    <t>PV 931 YYY12035691</t>
  </si>
  <si>
    <t>PV 500 VR120000143</t>
  </si>
  <si>
    <t>PV 231 AV120069250</t>
  </si>
  <si>
    <t>PV 886 Q2CDD013108</t>
  </si>
  <si>
    <t>PV 886 Q2FSD017489</t>
  </si>
  <si>
    <t>PV 886 Q3DFA000247</t>
  </si>
  <si>
    <t>PV 886 Q2FSD017487</t>
  </si>
  <si>
    <t>PV 886 Q2CDD013107</t>
  </si>
  <si>
    <t>PV 931 YYY12033119</t>
  </si>
  <si>
    <t>PV 886 Q2CDD012886</t>
  </si>
  <si>
    <t>MV13-43/VMRF</t>
  </si>
  <si>
    <t>MV13-47/VMRF</t>
  </si>
  <si>
    <t>MV13-124/VMRF</t>
  </si>
  <si>
    <t>PV 886 Q3DYS003963</t>
  </si>
  <si>
    <t>PV 650 SRS13000001</t>
  </si>
  <si>
    <t>PV 300 AV130010062</t>
  </si>
  <si>
    <t>MV13-135/VMRF</t>
  </si>
  <si>
    <t>mv12-470/VMRF</t>
  </si>
  <si>
    <t>MV13-117/VMRF</t>
  </si>
  <si>
    <t>MV13-26/VMRF</t>
  </si>
  <si>
    <t>PV 886 Q3DYS005135</t>
  </si>
  <si>
    <t>PV 300AV130018365</t>
  </si>
  <si>
    <t>PV 300 Q3435300027</t>
  </si>
  <si>
    <t>CR 300 3002300500</t>
  </si>
  <si>
    <t>CR 300 3002300503</t>
  </si>
  <si>
    <t>MV13-129/VMRF</t>
  </si>
  <si>
    <t>CR 300 3002300502</t>
  </si>
  <si>
    <t>CR 300 3002300501</t>
  </si>
  <si>
    <t>CD</t>
  </si>
  <si>
    <t>CR 300 3002300504</t>
  </si>
  <si>
    <t>MV13-195/VMRF</t>
  </si>
  <si>
    <t>CR 300 3002300506</t>
  </si>
  <si>
    <t>PV 650 STC13000001</t>
  </si>
  <si>
    <t>CR 300 3002300508</t>
  </si>
  <si>
    <t>MV13-210/VMRF</t>
  </si>
  <si>
    <t>CR 300 3002300507</t>
  </si>
  <si>
    <t>CR 300 3002300511</t>
  </si>
  <si>
    <t>CR 300 3002300512</t>
  </si>
  <si>
    <t>CR 300 3002300513</t>
  </si>
  <si>
    <t>MV12-80/MVRF</t>
  </si>
  <si>
    <t>ATTORNEY GENERAL</t>
  </si>
  <si>
    <t>Attorney General</t>
  </si>
  <si>
    <t>CR 300 3002300510</t>
  </si>
  <si>
    <t>MV13-194/VMRF</t>
  </si>
  <si>
    <t>Q3CDD003584</t>
  </si>
  <si>
    <t>Q3CDD006277</t>
  </si>
  <si>
    <t>Q3CDD06277</t>
  </si>
  <si>
    <t>QCO13001529</t>
  </si>
  <si>
    <t xml:space="preserve">ATTORNEY GENERAL </t>
  </si>
  <si>
    <t>CR 300 3002300514</t>
  </si>
  <si>
    <t>MV13-245/VMRF</t>
  </si>
  <si>
    <t>CR 300 3002300516</t>
  </si>
  <si>
    <t>CR 300 3002300517</t>
  </si>
  <si>
    <t>CR 300 3002300518</t>
  </si>
  <si>
    <t>PUBLIC SAFETY ATC</t>
  </si>
  <si>
    <t>CR 300 3002300519</t>
  </si>
  <si>
    <t>MV13-247</t>
  </si>
  <si>
    <t>MV13-99</t>
  </si>
  <si>
    <t>CR 300 3002300520</t>
  </si>
  <si>
    <t>CR 300 3002300521</t>
  </si>
  <si>
    <t>YYY13016312</t>
  </si>
  <si>
    <t>MV13-297/VMRF</t>
  </si>
  <si>
    <t>PV 886 Q3DFA001744</t>
  </si>
  <si>
    <t>CR 300 3002300522</t>
  </si>
  <si>
    <t>CR 300 3002300523</t>
  </si>
  <si>
    <t>MV13-290</t>
  </si>
  <si>
    <t>MV13-234</t>
  </si>
  <si>
    <t>CR 300 3002300524</t>
  </si>
  <si>
    <t>PV 886 Q3FSD010505</t>
  </si>
  <si>
    <t>CR 300 3002300377</t>
  </si>
  <si>
    <t>MV13-288/VMRF</t>
  </si>
  <si>
    <t>CR 300 3002300381</t>
  </si>
  <si>
    <t>CR 300 2823000525</t>
  </si>
  <si>
    <t>MV-429/VMRF</t>
  </si>
  <si>
    <t>CR 300 3002300378</t>
  </si>
  <si>
    <t>MV13-327/VMRF</t>
  </si>
  <si>
    <t>CR 300 3002300379</t>
  </si>
  <si>
    <t>CR 3002823000572</t>
  </si>
  <si>
    <t>TREASURER</t>
  </si>
  <si>
    <t>CR 300 3002300380</t>
  </si>
  <si>
    <t>MV13-328/VMRF</t>
  </si>
  <si>
    <t>CR 300 3002300382</t>
  </si>
  <si>
    <t>MV13-349/VMRF</t>
  </si>
  <si>
    <t>AV 130053997</t>
  </si>
  <si>
    <t>AV 130052306</t>
  </si>
  <si>
    <t>YYY 13025466</t>
  </si>
  <si>
    <t>CR 300 2823000684</t>
  </si>
  <si>
    <t>CR 300 3002300383</t>
  </si>
  <si>
    <t>CR 300 3002300384</t>
  </si>
  <si>
    <t>MV12-541/VMRF</t>
  </si>
  <si>
    <t>PV 500 AV130056499</t>
  </si>
  <si>
    <t>PV 812 QDFS1300543</t>
  </si>
  <si>
    <t>CR 300 3002300385</t>
  </si>
  <si>
    <t>MV13-392/VMRF</t>
  </si>
  <si>
    <t>CR 300 3002300386</t>
  </si>
  <si>
    <t>CR 300 3002300387</t>
  </si>
  <si>
    <t>CR 300 3002300388</t>
  </si>
  <si>
    <t>MV13-401/VMRF</t>
  </si>
  <si>
    <t>CR 300 2823000814</t>
  </si>
  <si>
    <t>CR 300 BC138078</t>
  </si>
  <si>
    <t>MV12-290/VMRF</t>
  </si>
  <si>
    <t>CR 300 2823000719</t>
  </si>
  <si>
    <t>CR 300 3002300389</t>
  </si>
  <si>
    <t>CR 300 3002300393</t>
  </si>
  <si>
    <t>MV13-456/VMRF</t>
  </si>
  <si>
    <t>CR 300 3002300390</t>
  </si>
  <si>
    <t>CR 300 3002300391</t>
  </si>
  <si>
    <t>MV13-430/VMRF</t>
  </si>
  <si>
    <t>PV 650 AV130068622</t>
  </si>
  <si>
    <t>PV 886 Q3DYS017805</t>
  </si>
  <si>
    <t>PV 580 41071300733</t>
  </si>
  <si>
    <t>PV 650 NEV13000285</t>
  </si>
  <si>
    <t>CR 300 3002300394</t>
  </si>
  <si>
    <t>MV13-425</t>
  </si>
  <si>
    <t>MV13-426/VMRF</t>
  </si>
  <si>
    <t>CR 300 3002300395</t>
  </si>
  <si>
    <t>MV13-495/VMRF</t>
  </si>
  <si>
    <t>CR 300 3002300397</t>
  </si>
  <si>
    <t>MV13-492/VMRF</t>
  </si>
  <si>
    <t>CR 300 302300397</t>
  </si>
  <si>
    <t>MV13-422/VMRF</t>
  </si>
  <si>
    <t>CR 300 3002300398</t>
  </si>
  <si>
    <t>CR 300 3002300399</t>
  </si>
  <si>
    <t>MV14-23/VMRF</t>
  </si>
  <si>
    <t>MV14-2/VMRF</t>
  </si>
  <si>
    <t>HIGHER ED</t>
  </si>
  <si>
    <t>MV12-391/VMRF</t>
  </si>
  <si>
    <t>CR 300 2823000067</t>
  </si>
  <si>
    <t>PV 886 Q4DFA000276</t>
  </si>
  <si>
    <t>CR 300 3002300725</t>
  </si>
  <si>
    <t>CR 300 3002300726</t>
  </si>
  <si>
    <t>CR 300 3002300727</t>
  </si>
  <si>
    <t>MV14-4/VMRF</t>
  </si>
  <si>
    <t>CR 300 3002300728</t>
  </si>
  <si>
    <t>CR 300 3002300729</t>
  </si>
  <si>
    <t>MV14-64/VMRF</t>
  </si>
  <si>
    <t>CR 300 3002300730</t>
  </si>
  <si>
    <t>MV14-16/VMRF</t>
  </si>
  <si>
    <t>MV13-183/VMRF</t>
  </si>
  <si>
    <t>CR 300 3002300731</t>
  </si>
  <si>
    <t>CR 300 3002300732</t>
  </si>
  <si>
    <t>PV 650 HAW14000018</t>
  </si>
  <si>
    <t>PV 300 Q3435400019</t>
  </si>
  <si>
    <t>PV 300 AV140013935</t>
  </si>
  <si>
    <t>PV 300 AV140013114</t>
  </si>
  <si>
    <t>PV 886 Q3DFA001745</t>
  </si>
  <si>
    <t>CR 300 2823000351</t>
  </si>
  <si>
    <t>CR 300 3002300733</t>
  </si>
  <si>
    <t>PV 300 22004A00279</t>
  </si>
  <si>
    <t>CR 300 3002300735</t>
  </si>
  <si>
    <t>CR 300 3002300734</t>
  </si>
  <si>
    <t>CR 300 2823000590</t>
  </si>
  <si>
    <t>PV 282 Q3000001790</t>
  </si>
  <si>
    <t>PV 272 QSTO1300463</t>
  </si>
  <si>
    <t>Q3435300075</t>
  </si>
  <si>
    <t>CR 300 3002300736</t>
  </si>
  <si>
    <t>MV14-144/VMRF</t>
  </si>
  <si>
    <t>CR 300 3002300737</t>
  </si>
  <si>
    <t>MV14-214/VMRF</t>
  </si>
  <si>
    <t>CR 300 3002300738</t>
  </si>
  <si>
    <t>MV14-225/VMRF</t>
  </si>
  <si>
    <t>MV14-59/VMRF</t>
  </si>
  <si>
    <t>PV 886 Q4DYS008895</t>
  </si>
  <si>
    <t>PV 886 Q4DFA001796</t>
  </si>
  <si>
    <t>CR 300 3002300740</t>
  </si>
  <si>
    <t>MV14-263/VMRF</t>
  </si>
  <si>
    <t>CR 300 3002300743</t>
  </si>
  <si>
    <t>MV14-155/VMRF</t>
  </si>
  <si>
    <t>MV14-156/VMRF</t>
  </si>
  <si>
    <t>OSCA</t>
  </si>
  <si>
    <t>CR 300 3002300741</t>
  </si>
  <si>
    <t>MV14-224/VMRF</t>
  </si>
  <si>
    <t>CR 300 3002300742</t>
  </si>
  <si>
    <t>CR 300 2823000872</t>
  </si>
  <si>
    <t>CR 300 3002300744</t>
  </si>
  <si>
    <t>CR 300 3002300745</t>
  </si>
  <si>
    <t>MV14-216/VMRF</t>
  </si>
  <si>
    <t>CR 300 2823000015</t>
  </si>
  <si>
    <t>CR 300 3002300746</t>
  </si>
  <si>
    <t>PV 300 AV14003820</t>
  </si>
  <si>
    <t>CR 300 3002300747</t>
  </si>
  <si>
    <t>CR 300 3002300749</t>
  </si>
  <si>
    <t>CR 300 3002300748</t>
  </si>
  <si>
    <t>MV13-131</t>
  </si>
  <si>
    <t>MV14-296</t>
  </si>
  <si>
    <t>PV Q3345140088</t>
  </si>
  <si>
    <t>PV 300 Q3435400050</t>
  </si>
  <si>
    <t>PV 886 Q4DYS013121</t>
  </si>
  <si>
    <t>PUBLIC SAFETY Capitol Police</t>
  </si>
  <si>
    <t>PUBLIC SAFETY Fire safety</t>
  </si>
  <si>
    <t>PUBLIC SAFETY SEMA</t>
  </si>
  <si>
    <t>PV 555 Q5551300168</t>
  </si>
  <si>
    <t>MV14-372/VMRF</t>
  </si>
  <si>
    <t>MV14-359/VMRF</t>
  </si>
  <si>
    <t>CR 300 2823000296</t>
  </si>
  <si>
    <t>PV 580 41071400499</t>
  </si>
  <si>
    <t>PV 812 1SR14009319</t>
  </si>
  <si>
    <t>PV 500 VR140000089</t>
  </si>
  <si>
    <t>PV 500 SS140000079</t>
  </si>
  <si>
    <t>DSS/CD</t>
  </si>
  <si>
    <t>MV14-349/VMRF</t>
  </si>
  <si>
    <t>PV 650 SLP14000122</t>
  </si>
  <si>
    <t>MV14-432</t>
  </si>
  <si>
    <t>MV14-437</t>
  </si>
  <si>
    <t>CR 300 3002300683</t>
  </si>
  <si>
    <t>MV14-433</t>
  </si>
  <si>
    <t>MV14-418</t>
  </si>
  <si>
    <t>CR 300 2823000666</t>
  </si>
  <si>
    <t>CR 300 2823000667</t>
  </si>
  <si>
    <t>PV 650 KIR14000001</t>
  </si>
  <si>
    <t>PV 500 CO140000656</t>
  </si>
  <si>
    <t>PV 300 34354000038</t>
  </si>
  <si>
    <t>PV 931 YYY14035439</t>
  </si>
  <si>
    <t>PV 931 YYY14035620</t>
  </si>
  <si>
    <t>PV 375 21051400008</t>
  </si>
  <si>
    <t>PV 886 P5FSD000100</t>
  </si>
  <si>
    <t>MV15-19/VMRF</t>
  </si>
  <si>
    <t>CR 300 2823000044</t>
  </si>
  <si>
    <t>MV14-501/VMRF</t>
  </si>
  <si>
    <t>CR 300 3002300691</t>
  </si>
  <si>
    <t>MV14-478</t>
  </si>
  <si>
    <t>PV 300 Q3435500026</t>
  </si>
  <si>
    <t>MV14-415/VMRF</t>
  </si>
  <si>
    <t>CR 300 2823000266</t>
  </si>
  <si>
    <t>MV15-139/VMRF</t>
  </si>
  <si>
    <t>CR 300 2823000476</t>
  </si>
  <si>
    <t>MV13-131/VMRF</t>
  </si>
  <si>
    <t>MV14-342/VMRF</t>
  </si>
  <si>
    <t>PV 650 QKAN1500145</t>
  </si>
  <si>
    <t>MV14-423</t>
  </si>
  <si>
    <t>MV15-77</t>
  </si>
  <si>
    <t>CR 300 2823000517</t>
  </si>
  <si>
    <t>CR 300 2823000629</t>
  </si>
  <si>
    <t>CR 300 2823000729</t>
  </si>
  <si>
    <t>CR 300 2823000773</t>
  </si>
  <si>
    <t>CR 300 2823000845</t>
  </si>
  <si>
    <t>CR 300 2823000758</t>
  </si>
  <si>
    <t>MV15-216</t>
  </si>
  <si>
    <t>PV 860 ML000003501</t>
  </si>
  <si>
    <t>PV 650 CBM15000451</t>
  </si>
  <si>
    <t>PV 100 21161500014</t>
  </si>
  <si>
    <t>MV15-247</t>
  </si>
  <si>
    <t>CR 300 2823000935</t>
  </si>
  <si>
    <t>CR 300 2823000034</t>
  </si>
  <si>
    <t>CR 300 2823000113</t>
  </si>
  <si>
    <t>MV15-332</t>
  </si>
  <si>
    <t>CR 300 2823000211</t>
  </si>
  <si>
    <t>MV15-260</t>
  </si>
  <si>
    <t>PV FUL15001477</t>
  </si>
  <si>
    <t>PV QALB1500191</t>
  </si>
  <si>
    <t>PV 860 ML000003659</t>
  </si>
  <si>
    <t>PV 650 QKAN1500415</t>
  </si>
  <si>
    <t>CR 3002300891</t>
  </si>
  <si>
    <t>CR 3002300892</t>
  </si>
  <si>
    <t>MV15-348</t>
  </si>
  <si>
    <t>CR 3002300894</t>
  </si>
  <si>
    <t>MV15-240</t>
  </si>
  <si>
    <t>CR 2823000578</t>
  </si>
  <si>
    <t>CR 3002300893</t>
  </si>
  <si>
    <t>MV15-335</t>
  </si>
  <si>
    <t>CR 3002300895</t>
  </si>
  <si>
    <t>MV15-235</t>
  </si>
  <si>
    <t>MV15-324/VMRF</t>
  </si>
  <si>
    <t>CR 300 3002300894</t>
  </si>
  <si>
    <t>MV15-357/VMRF</t>
  </si>
  <si>
    <t>CR 3002300897</t>
  </si>
  <si>
    <t>MV14-487</t>
  </si>
  <si>
    <t>CR 3002300899</t>
  </si>
  <si>
    <t>CR 300 3002300033</t>
  </si>
  <si>
    <t>PV 886 Q5DYS018623</t>
  </si>
  <si>
    <t>PV SEM15000033</t>
  </si>
  <si>
    <t>CR 2823000787</t>
  </si>
  <si>
    <t>CR 3002300034</t>
  </si>
  <si>
    <t>CR 3002300035</t>
  </si>
  <si>
    <t>CR 3002300036</t>
  </si>
  <si>
    <t>PV 860 QML16000059</t>
  </si>
  <si>
    <t>CR 300 3002300037</t>
  </si>
  <si>
    <t>CR 300 3002300038</t>
  </si>
  <si>
    <t>CR 3002300038</t>
  </si>
  <si>
    <t>CR 3002300039</t>
  </si>
  <si>
    <t>CR 860 8609000974</t>
  </si>
  <si>
    <t>MV15-356</t>
  </si>
  <si>
    <t>PV 931 YYY16002216</t>
  </si>
  <si>
    <t>CR 3002300041</t>
  </si>
  <si>
    <t>MV16-13</t>
  </si>
  <si>
    <t>CR 300 3002300042</t>
  </si>
  <si>
    <t>CR 3002300043</t>
  </si>
  <si>
    <t>CR 3002300044</t>
  </si>
  <si>
    <t>MV16-76</t>
  </si>
  <si>
    <t>CR 3002300045</t>
  </si>
  <si>
    <t>CR 3002300046</t>
  </si>
  <si>
    <t>CR 3002300047</t>
  </si>
  <si>
    <t>MV15-355</t>
  </si>
  <si>
    <t>PV 886 Q6DYS002635</t>
  </si>
  <si>
    <t>PV 100 21161600010</t>
  </si>
  <si>
    <t>PV 931 YYY16010931</t>
  </si>
  <si>
    <t>PV 650 CMR16000002</t>
  </si>
  <si>
    <t>PV 375 20751600016</t>
  </si>
  <si>
    <t>CR 300 3002300057</t>
  </si>
  <si>
    <t>MV16-169/VMRF</t>
  </si>
  <si>
    <t>CR 2823000700</t>
  </si>
  <si>
    <t>CR 3002300058</t>
  </si>
  <si>
    <t>CR 3002300059</t>
  </si>
  <si>
    <t>MV15-404/VMRF</t>
  </si>
  <si>
    <t>MV15-355/VMRF</t>
  </si>
  <si>
    <t>CR 300 3002300060</t>
  </si>
  <si>
    <t>CR 3002300063</t>
  </si>
  <si>
    <t>CR 3002300054</t>
  </si>
  <si>
    <t>CR 3002300056</t>
  </si>
  <si>
    <t>MV14-487/VMRF</t>
  </si>
  <si>
    <t>CR 300 3002300053</t>
  </si>
  <si>
    <t>CR 300 3002300049</t>
  </si>
  <si>
    <t>CR 300 3002300051</t>
  </si>
  <si>
    <t>MV15-356/VMRF</t>
  </si>
  <si>
    <t>CR 3002300048</t>
  </si>
  <si>
    <t>CR 300230050</t>
  </si>
  <si>
    <t>CR 300230052</t>
  </si>
  <si>
    <t>CR 300 3002300061</t>
  </si>
  <si>
    <t>DSSDYS</t>
  </si>
  <si>
    <t>PV 580 41071600384</t>
  </si>
  <si>
    <t>PV 886 Q6DYS010880</t>
  </si>
  <si>
    <t>PV 886 Q6DYS010250</t>
  </si>
  <si>
    <t>CR 300 3002300066</t>
  </si>
  <si>
    <t>MV15-77/VMRF</t>
  </si>
  <si>
    <t>CR 300 2823000020</t>
  </si>
  <si>
    <t>CR 300 3002300134</t>
  </si>
  <si>
    <t>CR 3002300134</t>
  </si>
  <si>
    <t>CR 300 3002300135</t>
  </si>
  <si>
    <t>CR 3002300136</t>
  </si>
  <si>
    <t>MV16-313/VMRF</t>
  </si>
  <si>
    <t>CR 3002300137</t>
  </si>
  <si>
    <t>MV16-321/VMRF</t>
  </si>
  <si>
    <t>CR16-051</t>
  </si>
  <si>
    <t>DSS/FSD</t>
  </si>
  <si>
    <t>CR 3002300138</t>
  </si>
  <si>
    <t>CR 300 3002300139</t>
  </si>
  <si>
    <t>CR 3002300140</t>
  </si>
  <si>
    <t>CR 300 3002300141</t>
  </si>
  <si>
    <t>MV16-200/VMRF</t>
  </si>
  <si>
    <t>CR 3002300142</t>
  </si>
  <si>
    <t>CR 3002300143</t>
  </si>
  <si>
    <t>MV16-320/VMRF</t>
  </si>
  <si>
    <t>CR 3002300144</t>
  </si>
  <si>
    <t>MV16-331/VMRF</t>
  </si>
  <si>
    <t>CR 300 3002300144</t>
  </si>
  <si>
    <t xml:space="preserve"> </t>
  </si>
  <si>
    <t>CR 3002300145</t>
  </si>
  <si>
    <t>CR 300 3002300147</t>
  </si>
  <si>
    <t>CR 3002300506</t>
  </si>
  <si>
    <t>CR 300 3002300148</t>
  </si>
  <si>
    <t>CR 3002300576</t>
  </si>
  <si>
    <t>CR 300 3002300149</t>
  </si>
  <si>
    <t>CR 3002300649</t>
  </si>
  <si>
    <t>CR 3002300657</t>
  </si>
  <si>
    <t>MV15-455/VMRF</t>
  </si>
  <si>
    <t>CR 300 3002300151</t>
  </si>
  <si>
    <t>PUBLIC SAFETY</t>
  </si>
  <si>
    <t>MV16-492</t>
  </si>
  <si>
    <t>CR 3002300718</t>
  </si>
  <si>
    <t>CR 3002300799</t>
  </si>
  <si>
    <t>MV16-538/VMRF</t>
  </si>
  <si>
    <t>PV 650 SIK16000056</t>
  </si>
  <si>
    <t>CR 3002823000095</t>
  </si>
  <si>
    <t>CR 3002300159</t>
  </si>
  <si>
    <t>MV16-212/VMRF</t>
  </si>
  <si>
    <t>MV16-404/VMRF</t>
  </si>
  <si>
    <t>CR 3002300160</t>
  </si>
  <si>
    <t>MV17-104/VMRF</t>
  </si>
  <si>
    <t>PV 886 P7FSD000301</t>
  </si>
  <si>
    <t>CR17-016</t>
  </si>
  <si>
    <t>CR 2823000195</t>
  </si>
  <si>
    <t>MV17-62/VMRF</t>
  </si>
  <si>
    <t>CR 282300297</t>
  </si>
  <si>
    <t>CR 2823000388</t>
  </si>
  <si>
    <t>CR 300 3002300201</t>
  </si>
  <si>
    <t>CR 3002300153</t>
  </si>
  <si>
    <t>MV16-509/VMRF</t>
  </si>
  <si>
    <t>MV16-131/VMRF</t>
  </si>
  <si>
    <t>CR 2823000921</t>
  </si>
  <si>
    <t>CR 2823000934</t>
  </si>
  <si>
    <t>CR 3002300156</t>
  </si>
  <si>
    <t>MV16-477/VMRF</t>
  </si>
  <si>
    <t>CR 3002300157</t>
  </si>
  <si>
    <t>MV17-52/VMRF</t>
  </si>
  <si>
    <t>CR 30023000028</t>
  </si>
  <si>
    <t>CR 300 3002300202</t>
  </si>
  <si>
    <t>CR 300 3002300577</t>
  </si>
  <si>
    <t>CR 2823000577</t>
  </si>
  <si>
    <t>MV16-549/VMRF</t>
  </si>
  <si>
    <t>CR 3002823000618</t>
  </si>
  <si>
    <t>CR 3003002300204</t>
  </si>
  <si>
    <t>MV16-443/VMRF</t>
  </si>
  <si>
    <t>CR 3002823000750</t>
  </si>
  <si>
    <t>CR 3002823000731</t>
  </si>
  <si>
    <t>CR 300 3002300204</t>
  </si>
  <si>
    <t>PV 650 CMR17000001</t>
  </si>
  <si>
    <t>CR 300 3002300205</t>
  </si>
  <si>
    <t>MV17-267/VMRF</t>
  </si>
  <si>
    <t>CR 3002823000848</t>
  </si>
  <si>
    <t>CR 3002300206</t>
  </si>
  <si>
    <t>MV17-235/VMRF</t>
  </si>
  <si>
    <t>CR 300 3002300206</t>
  </si>
  <si>
    <t>CR 300 3002300207</t>
  </si>
  <si>
    <t>MV17-163/VMRF</t>
  </si>
  <si>
    <t>CR 3002300207</t>
  </si>
  <si>
    <t>CR 3002823000950</t>
  </si>
  <si>
    <t>CR 3002823000918</t>
  </si>
  <si>
    <t>CR 3002823000003</t>
  </si>
  <si>
    <t>CR 3002300209</t>
  </si>
  <si>
    <t>MV17-80/VMRF</t>
  </si>
  <si>
    <t>CR 300 3002300209</t>
  </si>
  <si>
    <t>MV17-350/VMRF</t>
  </si>
  <si>
    <t>CR 300 3002300210</t>
  </si>
  <si>
    <t>CR 3002823000094</t>
  </si>
  <si>
    <t>CR 300 3002300211</t>
  </si>
  <si>
    <t>CR 3002300211</t>
  </si>
  <si>
    <t>MV17-343/VMRF</t>
  </si>
  <si>
    <t>CR 3003002300213</t>
  </si>
  <si>
    <t>CR 3002300213</t>
  </si>
  <si>
    <t>MV17-425/VMRF</t>
  </si>
  <si>
    <t>CR 300 3002300213</t>
  </si>
  <si>
    <t>MV17-215/VMRF</t>
  </si>
  <si>
    <t>CR 3003002300214</t>
  </si>
  <si>
    <t>CR 3002823000252</t>
  </si>
  <si>
    <t>CR 3002823000300</t>
  </si>
  <si>
    <t>CR 300 3002300215</t>
  </si>
  <si>
    <t>PV 650 QSCS1700355</t>
  </si>
  <si>
    <t>PV 812 ATC17000006</t>
  </si>
  <si>
    <t>PV 812 VADM700003</t>
  </si>
  <si>
    <t>PV 860 QML17001503</t>
  </si>
  <si>
    <t>CR 3002823000353</t>
  </si>
  <si>
    <t>CR 300 3002300216</t>
  </si>
  <si>
    <t>MV17-413/VMRF/OA/SALVAGE</t>
  </si>
  <si>
    <t>CR 3002823000406</t>
  </si>
  <si>
    <t>CR 300 3002300217</t>
  </si>
  <si>
    <t>CR 3003002300217</t>
  </si>
  <si>
    <t>CR 3002823000447</t>
  </si>
  <si>
    <t>CR 3002823000584</t>
  </si>
  <si>
    <t>CR 300 3002300218</t>
  </si>
  <si>
    <t>CR 300 3002300219</t>
  </si>
  <si>
    <t>CR 300 3002300220</t>
  </si>
  <si>
    <t>MV17-494/VMRF</t>
  </si>
  <si>
    <t>CR 3002823000596</t>
  </si>
  <si>
    <t>Updated through September 14, 2017</t>
  </si>
  <si>
    <t>CR3002823000610</t>
  </si>
  <si>
    <t>CR 300 3002300221</t>
  </si>
  <si>
    <t>MV17-486/VMRF</t>
  </si>
  <si>
    <t>MV17-502/VMRF</t>
  </si>
  <si>
    <t>CR 3003002300221</t>
  </si>
  <si>
    <t>MV11-461/VMRF</t>
  </si>
  <si>
    <t>CR 3002823000652</t>
  </si>
  <si>
    <t>CR 3003002300222</t>
  </si>
  <si>
    <t>CR 300 3002300224</t>
  </si>
  <si>
    <t>MV14-389/VMRF</t>
  </si>
  <si>
    <t>CR 3003002300225</t>
  </si>
  <si>
    <t>CR 3002823000775</t>
  </si>
  <si>
    <t>CR 3002823000783</t>
  </si>
  <si>
    <t>CR 300 3002300226</t>
  </si>
  <si>
    <t>MV17-556/VMRF</t>
  </si>
  <si>
    <t>CR 300 3002300227</t>
  </si>
  <si>
    <t>CR 300 3002300229</t>
  </si>
  <si>
    <t>MV17-568</t>
  </si>
  <si>
    <t>CR 3003002300228</t>
  </si>
  <si>
    <t>CR 300 3002300230</t>
  </si>
  <si>
    <t>CR 3002822300712</t>
  </si>
  <si>
    <t>PV 860 QML17001702</t>
  </si>
  <si>
    <t>PV 931 YYY17034050</t>
  </si>
  <si>
    <t>PV 931 Z7060015940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</si>
</sst>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0.00_);\(0.00\)"/>
    <numFmt numFmtId="167" formatCode="m/d/yy;@"/>
  </numFmts>
  <fonts count="9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center" wrapText="1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/>
    </xf>
    <xf numFmtId="4" fontId="0" fillId="0" borderId="0" xfId="0" applyNumberFormat="1" applyAlignment="1">
      <alignment horizontal="centerContinuous"/>
    </xf>
    <xf numFmtId="0" fontId="2" fillId="0" borderId="0" xfId="0" applyFont="1" applyAlignment="1">
      <alignment horizontal="centerContinuous"/>
    </xf>
    <xf numFmtId="164" fontId="1" fillId="0" borderId="0" xfId="0" applyNumberFormat="1" applyFont="1"/>
    <xf numFmtId="0" fontId="3" fillId="0" borderId="0" xfId="0" applyFont="1" applyAlignment="1">
      <alignment horizontal="centerContinuous"/>
    </xf>
    <xf numFmtId="0" fontId="1" fillId="0" borderId="0" xfId="0" applyFont="1"/>
    <xf numFmtId="4" fontId="2" fillId="0" borderId="0" xfId="0" applyNumberFormat="1" applyFont="1" applyAlignment="1">
      <alignment horizontal="centerContinuous"/>
    </xf>
    <xf numFmtId="4" fontId="1" fillId="0" borderId="0" xfId="0" applyNumberFormat="1" applyFont="1"/>
    <xf numFmtId="165" fontId="1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4" fillId="0" borderId="0" xfId="0" applyFont="1" applyAlignment="1">
      <alignment horizontal="centerContinuous" vertical="center"/>
    </xf>
    <xf numFmtId="164" fontId="2" fillId="0" borderId="0" xfId="0" applyNumberFormat="1" applyFont="1" applyAlignment="1">
      <alignment horizontal="centerContinuous"/>
    </xf>
    <xf numFmtId="16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centerContinuous"/>
    </xf>
    <xf numFmtId="14" fontId="2" fillId="0" borderId="0" xfId="0" applyNumberFormat="1" applyFont="1" applyAlignment="1">
      <alignment horizontal="centerContinuous"/>
    </xf>
    <xf numFmtId="14" fontId="0" fillId="0" borderId="1" xfId="0" applyNumberFormat="1" applyBorder="1" applyAlignment="1">
      <alignment horizontal="center" wrapText="1"/>
    </xf>
    <xf numFmtId="14" fontId="1" fillId="0" borderId="0" xfId="0" applyNumberFormat="1" applyFont="1"/>
    <xf numFmtId="14" fontId="3" fillId="0" borderId="0" xfId="0" applyNumberFormat="1" applyFont="1" applyAlignment="1">
      <alignment horizontal="centerContinuous"/>
    </xf>
    <xf numFmtId="14" fontId="0" fillId="0" borderId="0" xfId="0" applyNumberFormat="1" applyAlignment="1">
      <alignment horizontal="center" wrapText="1"/>
    </xf>
    <xf numFmtId="14" fontId="4" fillId="0" borderId="0" xfId="0" applyNumberFormat="1" applyFont="1"/>
    <xf numFmtId="0" fontId="4" fillId="0" borderId="0" xfId="0" applyFont="1" applyAlignment="1">
      <alignment horizontal="left"/>
    </xf>
    <xf numFmtId="8" fontId="0" fillId="0" borderId="0" xfId="0" applyNumberFormat="1"/>
    <xf numFmtId="0" fontId="0" fillId="0" borderId="0" xfId="0" applyFont="1" applyAlignment="1"/>
    <xf numFmtId="166" fontId="0" fillId="0" borderId="0" xfId="0" applyNumberFormat="1"/>
    <xf numFmtId="166" fontId="3" fillId="0" borderId="0" xfId="0" applyNumberFormat="1" applyFont="1" applyAlignment="1">
      <alignment horizontal="centerContinuous"/>
    </xf>
    <xf numFmtId="166" fontId="0" fillId="0" borderId="1" xfId="0" applyNumberFormat="1" applyBorder="1" applyAlignment="1">
      <alignment horizontal="center" wrapText="1"/>
    </xf>
    <xf numFmtId="43" fontId="0" fillId="0" borderId="0" xfId="1" applyFont="1"/>
    <xf numFmtId="43" fontId="0" fillId="0" borderId="0" xfId="0" applyNumberFormat="1"/>
    <xf numFmtId="0" fontId="7" fillId="0" borderId="0" xfId="0" applyFont="1"/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/>
    <xf numFmtId="43" fontId="0" fillId="0" borderId="0" xfId="1" applyFont="1" applyFill="1"/>
    <xf numFmtId="164" fontId="4" fillId="0" borderId="0" xfId="0" applyNumberFormat="1" applyFont="1"/>
    <xf numFmtId="43" fontId="4" fillId="0" borderId="0" xfId="1" applyFont="1"/>
    <xf numFmtId="164" fontId="4" fillId="0" borderId="0" xfId="2" applyNumberFormat="1" applyFont="1"/>
    <xf numFmtId="0" fontId="4" fillId="0" borderId="0" xfId="0" applyFont="1" applyAlignment="1"/>
    <xf numFmtId="14" fontId="0" fillId="0" borderId="0" xfId="1" applyNumberFormat="1" applyFont="1"/>
    <xf numFmtId="164" fontId="1" fillId="0" borderId="0" xfId="2" applyNumberFormat="1" applyFont="1"/>
    <xf numFmtId="0" fontId="1" fillId="0" borderId="0" xfId="0" applyFont="1" applyAlignment="1"/>
    <xf numFmtId="164" fontId="4" fillId="0" borderId="0" xfId="0" applyNumberFormat="1" applyFont="1" applyAlignment="1">
      <alignment horizontal="centerContinuous" vertic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/>
    <xf numFmtId="164" fontId="0" fillId="0" borderId="1" xfId="0" applyNumberFormat="1" applyBorder="1" applyAlignment="1">
      <alignment horizontal="center"/>
    </xf>
    <xf numFmtId="164" fontId="0" fillId="0" borderId="0" xfId="1" applyNumberFormat="1" applyFont="1"/>
    <xf numFmtId="167" fontId="0" fillId="0" borderId="0" xfId="0" applyNumberFormat="1"/>
    <xf numFmtId="7" fontId="0" fillId="0" borderId="0" xfId="2" applyNumberFormat="1" applyFont="1"/>
    <xf numFmtId="164" fontId="0" fillId="0" borderId="0" xfId="0" applyNumberFormat="1" applyFont="1"/>
    <xf numFmtId="0" fontId="0" fillId="2" borderId="0" xfId="0" applyFill="1"/>
    <xf numFmtId="4" fontId="0" fillId="2" borderId="0" xfId="0" applyNumberFormat="1" applyFill="1"/>
    <xf numFmtId="0" fontId="0" fillId="0" borderId="0" xfId="0" applyFont="1" applyFill="1" applyAlignment="1"/>
    <xf numFmtId="0" fontId="4" fillId="0" borderId="0" xfId="0" applyFont="1" applyFill="1"/>
    <xf numFmtId="4" fontId="0" fillId="0" borderId="0" xfId="0" applyNumberFormat="1" applyFill="1"/>
    <xf numFmtId="0" fontId="4" fillId="0" borderId="0" xfId="0" applyFont="1" applyFill="1" applyAlignment="1"/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/>
  </sheetViews>
  <sheetFormatPr defaultRowHeight="12.75" x14ac:dyDescent="0.2"/>
  <cols>
    <col min="1" max="1" width="51.42578125" bestFit="1" customWidth="1"/>
    <col min="2" max="2" width="12.28515625" style="6" bestFit="1" customWidth="1"/>
    <col min="4" max="4" width="11.28515625" bestFit="1" customWidth="1"/>
    <col min="6" max="6" width="10.28515625" bestFit="1" customWidth="1"/>
  </cols>
  <sheetData>
    <row r="1" spans="1:2" x14ac:dyDescent="0.2">
      <c r="A1" s="26" t="s">
        <v>1132</v>
      </c>
    </row>
    <row r="3" spans="1:2" s="26" customFormat="1" x14ac:dyDescent="0.2">
      <c r="A3" s="28" t="s">
        <v>0</v>
      </c>
      <c r="B3" s="58"/>
    </row>
    <row r="4" spans="1:2" s="26" customFormat="1" x14ac:dyDescent="0.2">
      <c r="A4" s="28" t="s">
        <v>25</v>
      </c>
      <c r="B4" s="58"/>
    </row>
    <row r="6" spans="1:2" x14ac:dyDescent="0.2">
      <c r="A6" s="14" t="s">
        <v>1</v>
      </c>
      <c r="B6" s="15" t="s">
        <v>2</v>
      </c>
    </row>
    <row r="8" spans="1:2" x14ac:dyDescent="0.2">
      <c r="A8" t="str">
        <f>AGRICULTURE!A2</f>
        <v>DEPT OF AGRICULTURE</v>
      </c>
      <c r="B8" s="51">
        <f>AGRICULTURE!I57</f>
        <v>5969.4</v>
      </c>
    </row>
    <row r="10" spans="1:2" x14ac:dyDescent="0.2">
      <c r="A10" t="str">
        <f>HEALTH!A2</f>
        <v>DEPT OF HEALTH AND SENIOR SERVICES</v>
      </c>
      <c r="B10" s="6">
        <f>HEALTH!I22</f>
        <v>7065.3099999999995</v>
      </c>
    </row>
    <row r="12" spans="1:2" x14ac:dyDescent="0.2">
      <c r="A12" t="str">
        <f>'MENTAL HEALTH'!A2</f>
        <v>DEPT OF MENTAL HEALTH</v>
      </c>
      <c r="B12" s="6">
        <f>'MENTAL HEALTH'!I227</f>
        <v>13169.26</v>
      </c>
    </row>
    <row r="14" spans="1:2" x14ac:dyDescent="0.2">
      <c r="A14" t="str">
        <f>'SOCIAL SERVICES'!A2</f>
        <v>DEPT OF SOCIAL SERVICES</v>
      </c>
      <c r="B14" s="6">
        <f>'SOCIAL SERVICES'!I308</f>
        <v>30227.329999999994</v>
      </c>
    </row>
    <row r="16" spans="1:2" x14ac:dyDescent="0.2">
      <c r="A16" t="str">
        <f>'PUBLIC SAFETY'!A2</f>
        <v>DEPT OF PUBLIC SAFETY</v>
      </c>
      <c r="B16" s="6">
        <f>'PUBLIC SAFETY'!I59</f>
        <v>3333.8500000000004</v>
      </c>
    </row>
    <row r="18" spans="1:2" x14ac:dyDescent="0.2">
      <c r="A18" t="str">
        <f>LOTTERY!A2</f>
        <v>MISSOURI STATE LOTTERY</v>
      </c>
      <c r="B18" s="6">
        <f>LOTTERY!I28</f>
        <v>11260.349999999999</v>
      </c>
    </row>
    <row r="20" spans="1:2" x14ac:dyDescent="0.2">
      <c r="A20" t="str">
        <f>'OFFICE OF ADMINISTRATION'!A2</f>
        <v>OFFICE OF ADMINISTRATION</v>
      </c>
      <c r="B20" s="6">
        <f>'OFFICE OF ADMINISTRATION'!I74</f>
        <v>13057.18</v>
      </c>
    </row>
    <row r="22" spans="1:2" x14ac:dyDescent="0.2">
      <c r="A22" t="str">
        <f>REVENUE!A2</f>
        <v>DEPT OF REVENUE</v>
      </c>
      <c r="B22" s="6">
        <f>REVENUE!I31</f>
        <v>8204.6099999999988</v>
      </c>
    </row>
    <row r="24" spans="1:2" x14ac:dyDescent="0.2">
      <c r="A24" t="str">
        <f>CORRECTIONS!A2</f>
        <v>DEPT OF CORRECTIONS</v>
      </c>
      <c r="B24" s="6">
        <f>CORRECTIONS!I80</f>
        <v>14086.33</v>
      </c>
    </row>
    <row r="26" spans="1:2" x14ac:dyDescent="0.2">
      <c r="A26" t="s">
        <v>152</v>
      </c>
      <c r="B26" s="6">
        <f>'ECONOMIC DEVELOPMENT'!J16</f>
        <v>0</v>
      </c>
    </row>
    <row r="28" spans="1:2" x14ac:dyDescent="0.2">
      <c r="A28" t="s">
        <v>166</v>
      </c>
      <c r="B28" s="6">
        <f>DESE!J25</f>
        <v>776.86</v>
      </c>
    </row>
    <row r="30" spans="1:2" x14ac:dyDescent="0.2">
      <c r="A30" t="s">
        <v>167</v>
      </c>
      <c r="B30" s="6">
        <f>INSURANCE!J19</f>
        <v>0</v>
      </c>
    </row>
    <row r="32" spans="1:2" x14ac:dyDescent="0.2">
      <c r="A32" t="s">
        <v>282</v>
      </c>
      <c r="B32" s="6">
        <f>'PROFESSIONAL REGISTRATION'!J12</f>
        <v>484.61</v>
      </c>
    </row>
    <row r="34" spans="1:6" x14ac:dyDescent="0.2">
      <c r="A34" s="26" t="s">
        <v>637</v>
      </c>
      <c r="B34" s="6">
        <f>'SECRETARY OF STATE'!I11</f>
        <v>7.7799999999999727</v>
      </c>
    </row>
    <row r="36" spans="1:6" x14ac:dyDescent="0.2">
      <c r="A36" s="26" t="s">
        <v>737</v>
      </c>
      <c r="B36" s="6">
        <f>'ATTY. GEN.'!I15</f>
        <v>979</v>
      </c>
    </row>
    <row r="37" spans="1:6" x14ac:dyDescent="0.2">
      <c r="A37" s="26"/>
    </row>
    <row r="38" spans="1:6" x14ac:dyDescent="0.2">
      <c r="A38" s="26" t="s">
        <v>767</v>
      </c>
      <c r="B38" s="6">
        <f>TREASURER!I6</f>
        <v>39.980000000000018</v>
      </c>
    </row>
    <row r="39" spans="1:6" x14ac:dyDescent="0.2">
      <c r="A39" s="26"/>
    </row>
    <row r="40" spans="1:6" x14ac:dyDescent="0.2">
      <c r="A40" s="26" t="s">
        <v>814</v>
      </c>
      <c r="B40" s="6">
        <f>'HIGHER ED'!I6</f>
        <v>165</v>
      </c>
    </row>
    <row r="41" spans="1:6" x14ac:dyDescent="0.2">
      <c r="A41" s="26"/>
    </row>
    <row r="42" spans="1:6" x14ac:dyDescent="0.2">
      <c r="A42" s="26" t="s">
        <v>858</v>
      </c>
      <c r="B42" s="6">
        <f>OSCA!I10</f>
        <v>0</v>
      </c>
    </row>
    <row r="43" spans="1:6" s="26" customFormat="1" x14ac:dyDescent="0.2">
      <c r="A43" s="26" t="s">
        <v>70</v>
      </c>
      <c r="B43" s="56">
        <f>SUM(B8:B42)</f>
        <v>108826.84999999999</v>
      </c>
      <c r="D43" s="52"/>
      <c r="F43" s="52"/>
    </row>
    <row r="44" spans="1:6" x14ac:dyDescent="0.2">
      <c r="D44" s="44"/>
      <c r="F44" s="44"/>
    </row>
    <row r="45" spans="1:6" x14ac:dyDescent="0.2">
      <c r="A45" s="26"/>
      <c r="D45" s="44"/>
      <c r="F45" s="44"/>
    </row>
    <row r="46" spans="1:6" x14ac:dyDescent="0.2">
      <c r="F46" s="45"/>
    </row>
  </sheetData>
  <phoneticPr fontId="0" type="noConversion"/>
  <pageMargins left="1.58" right="0.75" top="1" bottom="1" header="0.57999999999999996" footer="0.5"/>
  <pageSetup orientation="portrait" r:id="rId1"/>
  <headerFooter alignWithMargins="0">
    <oddHeader>&amp;L&amp;D</oddHeader>
    <oddFooter>&amp;C&amp;Z&amp;F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0"/>
  <sheetViews>
    <sheetView workbookViewId="0">
      <pane ySplit="4" topLeftCell="A51" activePane="bottomLeft" state="frozen"/>
      <selection pane="bottomLeft" activeCell="G76" sqref="G76"/>
    </sheetView>
  </sheetViews>
  <sheetFormatPr defaultRowHeight="12.75" x14ac:dyDescent="0.2"/>
  <cols>
    <col min="1" max="1" width="23.28515625" bestFit="1" customWidth="1"/>
    <col min="2" max="2" width="10.140625" bestFit="1" customWidth="1"/>
    <col min="3" max="3" width="18" bestFit="1" customWidth="1"/>
    <col min="4" max="4" width="15.42578125" bestFit="1" customWidth="1"/>
    <col min="5" max="5" width="11.140625" style="6" customWidth="1"/>
    <col min="6" max="6" width="10.140625" bestFit="1" customWidth="1"/>
    <col min="7" max="7" width="19.5703125" customWidth="1"/>
    <col min="8" max="8" width="10.28515625" style="6" bestFit="1" customWidth="1"/>
    <col min="9" max="9" width="11.140625" style="6" customWidth="1"/>
  </cols>
  <sheetData>
    <row r="2" spans="1:9" x14ac:dyDescent="0.2">
      <c r="A2" s="19" t="s">
        <v>84</v>
      </c>
      <c r="B2" s="19"/>
      <c r="C2" s="19"/>
      <c r="D2" s="19"/>
      <c r="E2" s="29"/>
      <c r="F2" s="19"/>
      <c r="G2" s="19"/>
      <c r="H2" s="29"/>
      <c r="I2" s="29"/>
    </row>
    <row r="4" spans="1:9" ht="25.5" x14ac:dyDescent="0.2">
      <c r="A4" s="2"/>
      <c r="B4" s="1" t="s">
        <v>3</v>
      </c>
      <c r="C4" s="1" t="s">
        <v>20</v>
      </c>
      <c r="D4" s="1" t="s">
        <v>4</v>
      </c>
      <c r="E4" s="3" t="s">
        <v>2</v>
      </c>
      <c r="F4" s="1" t="s">
        <v>5</v>
      </c>
      <c r="G4" s="1" t="s">
        <v>6</v>
      </c>
      <c r="H4" s="3" t="s">
        <v>21</v>
      </c>
      <c r="I4" s="3" t="s">
        <v>22</v>
      </c>
    </row>
    <row r="6" spans="1:9" x14ac:dyDescent="0.2">
      <c r="A6" t="s">
        <v>85</v>
      </c>
      <c r="B6" s="7">
        <v>38030</v>
      </c>
      <c r="C6" t="s">
        <v>83</v>
      </c>
      <c r="D6" t="s">
        <v>86</v>
      </c>
      <c r="E6" s="6">
        <v>4330.5</v>
      </c>
      <c r="F6" s="7">
        <v>38110</v>
      </c>
      <c r="G6" t="s">
        <v>90</v>
      </c>
      <c r="H6" s="6">
        <v>4330.5</v>
      </c>
      <c r="I6" s="6">
        <f>E6-H6</f>
        <v>0</v>
      </c>
    </row>
    <row r="8" spans="1:9" x14ac:dyDescent="0.2">
      <c r="A8" t="s">
        <v>102</v>
      </c>
      <c r="B8" s="7">
        <v>38168</v>
      </c>
      <c r="C8" t="s">
        <v>103</v>
      </c>
      <c r="D8" t="s">
        <v>104</v>
      </c>
      <c r="E8" s="6">
        <v>4100</v>
      </c>
      <c r="F8" s="7">
        <v>38734</v>
      </c>
      <c r="G8" t="s">
        <v>145</v>
      </c>
      <c r="H8" s="6">
        <v>4100</v>
      </c>
      <c r="I8" s="6">
        <f>E8-H8</f>
        <v>0</v>
      </c>
    </row>
    <row r="9" spans="1:9" x14ac:dyDescent="0.2">
      <c r="A9" t="s">
        <v>122</v>
      </c>
      <c r="B9" s="7">
        <v>38531</v>
      </c>
      <c r="C9" t="s">
        <v>120</v>
      </c>
      <c r="D9" t="s">
        <v>123</v>
      </c>
      <c r="E9" s="6">
        <v>1471.08</v>
      </c>
      <c r="F9" s="7">
        <v>38734</v>
      </c>
      <c r="G9" t="s">
        <v>145</v>
      </c>
      <c r="H9" s="6">
        <v>1471.08</v>
      </c>
      <c r="I9" s="6">
        <f>E9-H9</f>
        <v>0</v>
      </c>
    </row>
    <row r="10" spans="1:9" x14ac:dyDescent="0.2">
      <c r="B10" s="7"/>
      <c r="C10" t="s">
        <v>137</v>
      </c>
      <c r="D10" t="s">
        <v>138</v>
      </c>
      <c r="E10" s="6">
        <v>10291.5</v>
      </c>
      <c r="F10" s="7">
        <v>38734</v>
      </c>
      <c r="G10" t="s">
        <v>145</v>
      </c>
      <c r="H10" s="6">
        <v>7128.92</v>
      </c>
    </row>
    <row r="11" spans="1:9" x14ac:dyDescent="0.2">
      <c r="B11" s="7"/>
      <c r="F11" s="7">
        <v>40155</v>
      </c>
      <c r="G11" t="s">
        <v>396</v>
      </c>
      <c r="H11" s="6">
        <v>3162.58</v>
      </c>
      <c r="I11" s="6">
        <f>E10-H10-H11</f>
        <v>0</v>
      </c>
    </row>
    <row r="12" spans="1:9" x14ac:dyDescent="0.2">
      <c r="A12" t="s">
        <v>178</v>
      </c>
      <c r="B12" s="7">
        <v>38853</v>
      </c>
      <c r="C12" t="s">
        <v>179</v>
      </c>
      <c r="D12" t="s">
        <v>180</v>
      </c>
      <c r="E12" s="6">
        <v>2125</v>
      </c>
      <c r="F12" s="7">
        <v>38828</v>
      </c>
      <c r="G12" t="s">
        <v>175</v>
      </c>
      <c r="H12" s="6">
        <v>2500</v>
      </c>
    </row>
    <row r="13" spans="1:9" x14ac:dyDescent="0.2">
      <c r="B13" s="7"/>
      <c r="F13" s="7">
        <v>38896</v>
      </c>
      <c r="G13" t="s">
        <v>192</v>
      </c>
      <c r="H13" s="6">
        <v>-375</v>
      </c>
      <c r="I13" s="6">
        <f>E12-H12-H13</f>
        <v>0</v>
      </c>
    </row>
    <row r="14" spans="1:9" x14ac:dyDescent="0.2">
      <c r="A14" t="s">
        <v>141</v>
      </c>
      <c r="B14" s="7">
        <v>38651</v>
      </c>
      <c r="C14" t="s">
        <v>139</v>
      </c>
      <c r="D14" t="s">
        <v>142</v>
      </c>
      <c r="E14" s="6">
        <v>1000.23</v>
      </c>
      <c r="F14" s="7">
        <v>40155</v>
      </c>
      <c r="G14" t="s">
        <v>396</v>
      </c>
      <c r="H14" s="6">
        <v>1000.23</v>
      </c>
      <c r="I14" s="6">
        <f t="shared" ref="I14:I32" si="0">E14-H14</f>
        <v>0</v>
      </c>
    </row>
    <row r="15" spans="1:9" x14ac:dyDescent="0.2">
      <c r="A15" t="s">
        <v>122</v>
      </c>
      <c r="B15" s="7">
        <v>38849</v>
      </c>
      <c r="C15" t="s">
        <v>176</v>
      </c>
      <c r="D15" t="s">
        <v>177</v>
      </c>
      <c r="E15" s="6">
        <v>17255</v>
      </c>
      <c r="F15" s="7">
        <v>38875</v>
      </c>
      <c r="G15" t="s">
        <v>191</v>
      </c>
      <c r="H15" s="6">
        <v>17255</v>
      </c>
      <c r="I15" s="6">
        <f t="shared" si="0"/>
        <v>0</v>
      </c>
    </row>
    <row r="16" spans="1:9" x14ac:dyDescent="0.2">
      <c r="A16" t="s">
        <v>181</v>
      </c>
      <c r="B16" s="7">
        <v>38853</v>
      </c>
      <c r="C16" t="s">
        <v>179</v>
      </c>
      <c r="D16" t="s">
        <v>177</v>
      </c>
      <c r="E16" s="6">
        <v>292.04000000000002</v>
      </c>
      <c r="F16" s="7">
        <v>38875</v>
      </c>
      <c r="G16" t="s">
        <v>191</v>
      </c>
      <c r="H16" s="6">
        <v>292.04000000000002</v>
      </c>
      <c r="I16" s="6">
        <f t="shared" si="0"/>
        <v>0</v>
      </c>
    </row>
    <row r="17" spans="1:9" x14ac:dyDescent="0.2">
      <c r="B17" s="7">
        <v>38953</v>
      </c>
      <c r="C17" t="s">
        <v>201</v>
      </c>
      <c r="D17" t="s">
        <v>202</v>
      </c>
      <c r="E17" s="6">
        <v>12630</v>
      </c>
      <c r="F17" s="7">
        <v>39163</v>
      </c>
      <c r="G17" t="s">
        <v>224</v>
      </c>
      <c r="H17" s="6">
        <v>12630</v>
      </c>
      <c r="I17" s="6">
        <f t="shared" si="0"/>
        <v>0</v>
      </c>
    </row>
    <row r="18" spans="1:9" x14ac:dyDescent="0.2">
      <c r="A18" t="s">
        <v>141</v>
      </c>
      <c r="B18" s="7">
        <v>39111</v>
      </c>
      <c r="C18" t="s">
        <v>214</v>
      </c>
      <c r="D18" t="s">
        <v>217</v>
      </c>
      <c r="E18" s="6">
        <v>300</v>
      </c>
      <c r="F18" s="7">
        <v>40155</v>
      </c>
      <c r="G18" t="s">
        <v>396</v>
      </c>
      <c r="H18" s="6">
        <v>300</v>
      </c>
      <c r="I18" s="6">
        <f t="shared" si="0"/>
        <v>0</v>
      </c>
    </row>
    <row r="19" spans="1:9" x14ac:dyDescent="0.2">
      <c r="A19" t="s">
        <v>141</v>
      </c>
      <c r="B19" s="7">
        <v>39287</v>
      </c>
      <c r="C19" t="s">
        <v>245</v>
      </c>
      <c r="D19" t="s">
        <v>249</v>
      </c>
      <c r="E19" s="6">
        <v>2955</v>
      </c>
      <c r="F19" s="7">
        <v>39567</v>
      </c>
      <c r="G19" t="s">
        <v>294</v>
      </c>
      <c r="H19" s="6">
        <v>2955</v>
      </c>
      <c r="I19" s="6">
        <f t="shared" si="0"/>
        <v>0</v>
      </c>
    </row>
    <row r="20" spans="1:9" x14ac:dyDescent="0.2">
      <c r="A20" t="s">
        <v>141</v>
      </c>
      <c r="B20" s="7">
        <v>39329</v>
      </c>
      <c r="C20" t="s">
        <v>258</v>
      </c>
      <c r="D20" t="s">
        <v>262</v>
      </c>
      <c r="E20" s="6">
        <v>108.27</v>
      </c>
      <c r="F20" s="7">
        <v>40155</v>
      </c>
      <c r="G20" t="s">
        <v>396</v>
      </c>
      <c r="H20" s="6">
        <v>108.27</v>
      </c>
      <c r="I20" s="6">
        <f t="shared" si="0"/>
        <v>0</v>
      </c>
    </row>
    <row r="21" spans="1:9" x14ac:dyDescent="0.2">
      <c r="A21" t="s">
        <v>141</v>
      </c>
      <c r="B21" s="7">
        <v>39345</v>
      </c>
      <c r="C21" t="s">
        <v>263</v>
      </c>
      <c r="D21" t="s">
        <v>264</v>
      </c>
      <c r="E21" s="6">
        <v>4118.5200000000004</v>
      </c>
      <c r="F21" s="7">
        <v>39471</v>
      </c>
      <c r="G21" t="s">
        <v>284</v>
      </c>
      <c r="H21" s="6">
        <v>4118.5200000000004</v>
      </c>
      <c r="I21" s="6">
        <f t="shared" si="0"/>
        <v>0</v>
      </c>
    </row>
    <row r="22" spans="1:9" x14ac:dyDescent="0.2">
      <c r="A22" t="s">
        <v>141</v>
      </c>
      <c r="B22" s="7">
        <v>39451</v>
      </c>
      <c r="C22" t="s">
        <v>274</v>
      </c>
      <c r="D22" t="s">
        <v>276</v>
      </c>
      <c r="E22" s="6">
        <v>5269.9</v>
      </c>
      <c r="F22" s="7">
        <v>39567</v>
      </c>
      <c r="G22" t="s">
        <v>293</v>
      </c>
      <c r="H22" s="6">
        <v>5269.9</v>
      </c>
      <c r="I22" s="6">
        <f t="shared" si="0"/>
        <v>0</v>
      </c>
    </row>
    <row r="23" spans="1:9" x14ac:dyDescent="0.2">
      <c r="A23" t="s">
        <v>280</v>
      </c>
      <c r="B23" s="7">
        <v>39477</v>
      </c>
      <c r="C23" t="s">
        <v>278</v>
      </c>
      <c r="D23" t="s">
        <v>281</v>
      </c>
      <c r="E23" s="6">
        <v>4936</v>
      </c>
      <c r="F23" s="7">
        <v>39616</v>
      </c>
      <c r="G23" t="s">
        <v>305</v>
      </c>
      <c r="H23" s="6">
        <v>4936</v>
      </c>
      <c r="I23" s="6">
        <f t="shared" si="0"/>
        <v>0</v>
      </c>
    </row>
    <row r="24" spans="1:9" x14ac:dyDescent="0.2">
      <c r="A24" t="s">
        <v>280</v>
      </c>
      <c r="B24" s="7">
        <v>39493</v>
      </c>
      <c r="C24" t="s">
        <v>285</v>
      </c>
      <c r="D24" t="s">
        <v>281</v>
      </c>
      <c r="E24" s="6">
        <v>4936</v>
      </c>
      <c r="F24" s="7"/>
      <c r="I24" s="6">
        <v>0</v>
      </c>
    </row>
    <row r="25" spans="1:9" x14ac:dyDescent="0.2">
      <c r="A25" t="s">
        <v>280</v>
      </c>
      <c r="B25" s="7">
        <v>39493</v>
      </c>
      <c r="C25" t="s">
        <v>286</v>
      </c>
      <c r="D25" t="s">
        <v>281</v>
      </c>
      <c r="E25" s="6">
        <v>-4936</v>
      </c>
      <c r="F25" s="7"/>
      <c r="I25" s="6">
        <f>E25+E24-H25</f>
        <v>0</v>
      </c>
    </row>
    <row r="26" spans="1:9" x14ac:dyDescent="0.2">
      <c r="A26" t="s">
        <v>141</v>
      </c>
      <c r="B26" s="7">
        <v>39615</v>
      </c>
      <c r="C26" t="s">
        <v>302</v>
      </c>
      <c r="D26" t="s">
        <v>303</v>
      </c>
      <c r="E26" s="6">
        <v>1154.71</v>
      </c>
      <c r="F26" s="7">
        <v>39792</v>
      </c>
      <c r="G26" t="s">
        <v>336</v>
      </c>
      <c r="H26" s="6">
        <v>1154.71</v>
      </c>
      <c r="I26" s="6">
        <f t="shared" si="0"/>
        <v>0</v>
      </c>
    </row>
    <row r="27" spans="1:9" x14ac:dyDescent="0.2">
      <c r="A27" t="s">
        <v>141</v>
      </c>
      <c r="B27" s="7">
        <v>39757</v>
      </c>
      <c r="C27" t="s">
        <v>324</v>
      </c>
      <c r="D27" t="s">
        <v>329</v>
      </c>
      <c r="E27" s="6">
        <v>2500</v>
      </c>
      <c r="F27" s="7">
        <v>39923</v>
      </c>
      <c r="G27" t="s">
        <v>360</v>
      </c>
      <c r="H27" s="6">
        <v>2500</v>
      </c>
      <c r="I27" s="6">
        <f t="shared" si="0"/>
        <v>0</v>
      </c>
    </row>
    <row r="28" spans="1:9" x14ac:dyDescent="0.2">
      <c r="A28" t="s">
        <v>141</v>
      </c>
      <c r="B28" s="7">
        <v>39846</v>
      </c>
      <c r="C28" t="s">
        <v>338</v>
      </c>
      <c r="D28" t="s">
        <v>339</v>
      </c>
      <c r="E28" s="6">
        <v>1218.4000000000001</v>
      </c>
      <c r="F28" s="7">
        <v>39892</v>
      </c>
      <c r="G28" t="s">
        <v>354</v>
      </c>
      <c r="H28" s="6">
        <v>1218.4000000000001</v>
      </c>
      <c r="I28" s="6">
        <f t="shared" si="0"/>
        <v>0</v>
      </c>
    </row>
    <row r="29" spans="1:9" x14ac:dyDescent="0.2">
      <c r="A29" t="s">
        <v>141</v>
      </c>
      <c r="B29" s="7">
        <v>39931</v>
      </c>
      <c r="C29" t="s">
        <v>357</v>
      </c>
      <c r="D29" t="s">
        <v>358</v>
      </c>
      <c r="E29" s="6">
        <v>3414.81</v>
      </c>
      <c r="F29" s="7">
        <v>39986</v>
      </c>
      <c r="G29" t="s">
        <v>373</v>
      </c>
      <c r="H29" s="6">
        <v>3414.81</v>
      </c>
      <c r="I29" s="6">
        <f t="shared" si="0"/>
        <v>0</v>
      </c>
    </row>
    <row r="30" spans="1:9" x14ac:dyDescent="0.2">
      <c r="A30" t="s">
        <v>424</v>
      </c>
      <c r="B30" s="7">
        <v>40336</v>
      </c>
      <c r="C30" t="s">
        <v>425</v>
      </c>
      <c r="D30" t="s">
        <v>426</v>
      </c>
      <c r="E30" s="62">
        <v>17941.5</v>
      </c>
      <c r="F30" s="7">
        <v>40647</v>
      </c>
      <c r="G30" t="s">
        <v>500</v>
      </c>
      <c r="H30" s="6">
        <v>8970.75</v>
      </c>
    </row>
    <row r="31" spans="1:9" x14ac:dyDescent="0.2">
      <c r="B31" s="7"/>
      <c r="E31" s="62"/>
      <c r="F31" s="7">
        <v>40661</v>
      </c>
      <c r="G31" t="s">
        <v>501</v>
      </c>
      <c r="H31" s="6">
        <v>8970.75</v>
      </c>
      <c r="I31" s="6">
        <f>E30-H30-H31</f>
        <v>0</v>
      </c>
    </row>
    <row r="32" spans="1:9" x14ac:dyDescent="0.2">
      <c r="A32" t="s">
        <v>427</v>
      </c>
      <c r="B32" s="7">
        <v>40353</v>
      </c>
      <c r="C32" t="s">
        <v>428</v>
      </c>
      <c r="D32" t="s">
        <v>429</v>
      </c>
      <c r="E32" s="62">
        <v>1303.54</v>
      </c>
      <c r="F32" s="7">
        <v>40822</v>
      </c>
      <c r="G32" t="s">
        <v>556</v>
      </c>
      <c r="H32" s="6">
        <v>1303.54</v>
      </c>
      <c r="I32" s="6">
        <f t="shared" si="0"/>
        <v>0</v>
      </c>
    </row>
    <row r="33" spans="1:9" x14ac:dyDescent="0.2">
      <c r="A33" t="s">
        <v>141</v>
      </c>
      <c r="B33" s="7">
        <v>40380</v>
      </c>
      <c r="C33" t="s">
        <v>431</v>
      </c>
      <c r="D33" t="s">
        <v>432</v>
      </c>
      <c r="E33" s="62">
        <v>3937.36</v>
      </c>
      <c r="F33" s="7">
        <v>40631</v>
      </c>
      <c r="G33" t="s">
        <v>489</v>
      </c>
      <c r="H33" s="6">
        <v>2907.72</v>
      </c>
    </row>
    <row r="34" spans="1:9" x14ac:dyDescent="0.2">
      <c r="B34" s="7"/>
      <c r="E34" s="62"/>
      <c r="F34" s="7">
        <v>40822</v>
      </c>
      <c r="G34" t="s">
        <v>556</v>
      </c>
      <c r="H34" s="6">
        <v>1029.6400000000001</v>
      </c>
      <c r="I34" s="6">
        <f>E33-H33-H34</f>
        <v>0</v>
      </c>
    </row>
    <row r="35" spans="1:9" x14ac:dyDescent="0.2">
      <c r="A35" t="s">
        <v>450</v>
      </c>
      <c r="B35" s="7">
        <v>40500</v>
      </c>
      <c r="C35" t="s">
        <v>451</v>
      </c>
      <c r="D35" t="s">
        <v>452</v>
      </c>
      <c r="E35" s="62">
        <v>1144.8699999999999</v>
      </c>
      <c r="F35" s="7">
        <v>40534</v>
      </c>
      <c r="G35" t="s">
        <v>455</v>
      </c>
      <c r="H35" s="6">
        <v>1083.01</v>
      </c>
    </row>
    <row r="36" spans="1:9" x14ac:dyDescent="0.2">
      <c r="B36" s="7"/>
      <c r="E36" s="62"/>
      <c r="F36" s="7">
        <v>40553</v>
      </c>
      <c r="G36" t="s">
        <v>472</v>
      </c>
      <c r="H36" s="6">
        <v>61.86</v>
      </c>
      <c r="I36" s="6">
        <f>E35-H35-H36</f>
        <v>-9.9475983006414026E-14</v>
      </c>
    </row>
    <row r="37" spans="1:9" x14ac:dyDescent="0.2">
      <c r="A37" t="s">
        <v>141</v>
      </c>
      <c r="B37" s="7">
        <v>40688</v>
      </c>
      <c r="C37" t="s">
        <v>57</v>
      </c>
      <c r="D37" t="s">
        <v>504</v>
      </c>
      <c r="E37" s="6">
        <v>3137.55</v>
      </c>
      <c r="F37" s="7">
        <v>40715</v>
      </c>
      <c r="G37" t="s">
        <v>518</v>
      </c>
      <c r="H37" s="6">
        <v>3137.55</v>
      </c>
      <c r="I37" s="6">
        <f t="shared" ref="I37:I60" si="1">E37-H37</f>
        <v>0</v>
      </c>
    </row>
    <row r="38" spans="1:9" x14ac:dyDescent="0.2">
      <c r="A38" t="s">
        <v>141</v>
      </c>
      <c r="B38" s="7">
        <v>40701</v>
      </c>
      <c r="C38" t="s">
        <v>49</v>
      </c>
      <c r="D38" t="s">
        <v>513</v>
      </c>
      <c r="E38" s="62">
        <v>1103.5899999999999</v>
      </c>
      <c r="F38" s="7">
        <v>40799</v>
      </c>
      <c r="G38" t="s">
        <v>547</v>
      </c>
      <c r="H38" s="6">
        <v>1103.5899999999999</v>
      </c>
      <c r="I38" s="6">
        <f t="shared" si="1"/>
        <v>0</v>
      </c>
    </row>
    <row r="39" spans="1:9" x14ac:dyDescent="0.2">
      <c r="A39" t="s">
        <v>141</v>
      </c>
      <c r="B39" s="7">
        <v>40857</v>
      </c>
      <c r="C39" t="s">
        <v>562</v>
      </c>
      <c r="D39" t="s">
        <v>563</v>
      </c>
      <c r="E39" s="62">
        <v>3386.53</v>
      </c>
      <c r="F39" s="7"/>
      <c r="I39" s="6">
        <f t="shared" si="1"/>
        <v>3386.53</v>
      </c>
    </row>
    <row r="40" spans="1:9" x14ac:dyDescent="0.2">
      <c r="A40" t="s">
        <v>564</v>
      </c>
      <c r="B40" s="7">
        <v>40876</v>
      </c>
      <c r="C40" t="s">
        <v>565</v>
      </c>
      <c r="D40" t="s">
        <v>566</v>
      </c>
      <c r="E40" s="62">
        <v>2282.56</v>
      </c>
      <c r="F40" s="7">
        <v>40975</v>
      </c>
      <c r="G40" t="s">
        <v>630</v>
      </c>
      <c r="H40" s="6">
        <v>2282.56</v>
      </c>
      <c r="I40" s="6">
        <f t="shared" si="1"/>
        <v>0</v>
      </c>
    </row>
    <row r="41" spans="1:9" x14ac:dyDescent="0.2">
      <c r="A41" t="s">
        <v>141</v>
      </c>
      <c r="B41" s="7">
        <v>40911</v>
      </c>
      <c r="C41" t="s">
        <v>585</v>
      </c>
      <c r="D41" t="s">
        <v>586</v>
      </c>
      <c r="E41" s="6">
        <v>506.77</v>
      </c>
      <c r="F41" s="7">
        <v>41065</v>
      </c>
      <c r="G41" s="26" t="s">
        <v>697</v>
      </c>
      <c r="H41" s="6">
        <v>506.77</v>
      </c>
      <c r="I41" s="6">
        <f t="shared" si="1"/>
        <v>0</v>
      </c>
    </row>
    <row r="42" spans="1:9" x14ac:dyDescent="0.2">
      <c r="A42" t="s">
        <v>141</v>
      </c>
      <c r="B42" s="7">
        <v>40921</v>
      </c>
      <c r="C42" t="s">
        <v>587</v>
      </c>
      <c r="D42" t="s">
        <v>588</v>
      </c>
      <c r="E42" s="6">
        <v>13277.5</v>
      </c>
      <c r="F42" s="7">
        <v>41022</v>
      </c>
      <c r="G42" t="s">
        <v>652</v>
      </c>
      <c r="H42" s="6">
        <v>13010.78</v>
      </c>
    </row>
    <row r="43" spans="1:9" x14ac:dyDescent="0.2">
      <c r="B43" s="7"/>
      <c r="F43" s="7">
        <v>41022</v>
      </c>
      <c r="G43" t="s">
        <v>652</v>
      </c>
      <c r="H43" s="6">
        <v>266.19</v>
      </c>
      <c r="I43" s="6">
        <f>E42-H42-H43</f>
        <v>0.52999999999934744</v>
      </c>
    </row>
    <row r="44" spans="1:9" x14ac:dyDescent="0.2">
      <c r="A44" t="s">
        <v>141</v>
      </c>
      <c r="B44" s="7">
        <v>40990</v>
      </c>
      <c r="C44" t="s">
        <v>614</v>
      </c>
      <c r="D44" t="s">
        <v>615</v>
      </c>
      <c r="E44" s="6">
        <v>300</v>
      </c>
      <c r="F44" s="7"/>
      <c r="I44" s="6">
        <f t="shared" si="1"/>
        <v>300</v>
      </c>
    </row>
    <row r="45" spans="1:9" x14ac:dyDescent="0.2">
      <c r="A45" t="s">
        <v>141</v>
      </c>
      <c r="B45" s="7">
        <v>41038</v>
      </c>
      <c r="C45" t="s">
        <v>614</v>
      </c>
      <c r="D45" t="s">
        <v>615</v>
      </c>
      <c r="E45" s="62">
        <v>-300</v>
      </c>
      <c r="I45" s="62">
        <f t="shared" si="1"/>
        <v>-300</v>
      </c>
    </row>
    <row r="46" spans="1:9" x14ac:dyDescent="0.2">
      <c r="A46" t="s">
        <v>141</v>
      </c>
      <c r="B46" s="7">
        <v>41038</v>
      </c>
      <c r="C46" t="s">
        <v>614</v>
      </c>
      <c r="D46" t="s">
        <v>615</v>
      </c>
      <c r="E46" s="6">
        <v>1950.01</v>
      </c>
      <c r="F46" s="7">
        <v>41065</v>
      </c>
      <c r="G46" s="26" t="s">
        <v>697</v>
      </c>
      <c r="H46" s="6">
        <v>896.63</v>
      </c>
      <c r="I46" s="6">
        <f t="shared" si="1"/>
        <v>1053.3800000000001</v>
      </c>
    </row>
    <row r="47" spans="1:9" x14ac:dyDescent="0.2">
      <c r="A47" t="s">
        <v>141</v>
      </c>
      <c r="B47" s="7">
        <v>41039</v>
      </c>
      <c r="C47" t="s">
        <v>655</v>
      </c>
      <c r="D47" t="s">
        <v>656</v>
      </c>
      <c r="E47" s="6">
        <v>3747.03</v>
      </c>
      <c r="F47" s="7">
        <v>41085</v>
      </c>
      <c r="G47" s="26" t="s">
        <v>689</v>
      </c>
      <c r="H47" s="6">
        <v>3747.03</v>
      </c>
      <c r="I47" s="6">
        <f t="shared" si="1"/>
        <v>0</v>
      </c>
    </row>
    <row r="48" spans="1:9" x14ac:dyDescent="0.2">
      <c r="A48" t="s">
        <v>141</v>
      </c>
      <c r="B48" s="7">
        <v>41051</v>
      </c>
      <c r="C48" t="s">
        <v>657</v>
      </c>
      <c r="D48" t="s">
        <v>658</v>
      </c>
      <c r="E48" s="6">
        <v>484.17</v>
      </c>
      <c r="I48" s="6">
        <f t="shared" si="1"/>
        <v>484.17</v>
      </c>
    </row>
    <row r="49" spans="1:9" x14ac:dyDescent="0.2">
      <c r="A49" t="s">
        <v>141</v>
      </c>
      <c r="B49" s="7">
        <v>41073</v>
      </c>
      <c r="C49" s="26" t="s">
        <v>684</v>
      </c>
      <c r="D49" s="26" t="s">
        <v>685</v>
      </c>
      <c r="E49" s="6">
        <v>590.75</v>
      </c>
      <c r="I49" s="6">
        <f t="shared" si="1"/>
        <v>590.75</v>
      </c>
    </row>
    <row r="50" spans="1:9" s="22" customFormat="1" x14ac:dyDescent="0.2">
      <c r="A50" t="s">
        <v>141</v>
      </c>
      <c r="B50" s="37">
        <v>41085</v>
      </c>
      <c r="C50" s="26" t="s">
        <v>266</v>
      </c>
      <c r="D50" s="26" t="s">
        <v>686</v>
      </c>
      <c r="E50" s="51">
        <v>735.39</v>
      </c>
      <c r="F50" s="26"/>
      <c r="G50" s="26"/>
      <c r="H50" s="51"/>
      <c r="I50" s="51">
        <f t="shared" si="1"/>
        <v>735.39</v>
      </c>
    </row>
    <row r="51" spans="1:9" x14ac:dyDescent="0.2">
      <c r="A51" t="s">
        <v>141</v>
      </c>
      <c r="B51" s="7">
        <v>41142</v>
      </c>
      <c r="C51" s="26" t="s">
        <v>302</v>
      </c>
      <c r="D51" s="26" t="s">
        <v>687</v>
      </c>
      <c r="E51" s="6">
        <v>6901.66</v>
      </c>
      <c r="F51" s="7">
        <v>41157</v>
      </c>
      <c r="G51" t="s">
        <v>704</v>
      </c>
      <c r="H51" s="6">
        <v>6901.66</v>
      </c>
      <c r="I51" s="6">
        <f t="shared" si="1"/>
        <v>0</v>
      </c>
    </row>
    <row r="52" spans="1:9" x14ac:dyDescent="0.2">
      <c r="A52" t="s">
        <v>141</v>
      </c>
      <c r="B52" s="7">
        <v>41150</v>
      </c>
      <c r="C52" s="26" t="s">
        <v>319</v>
      </c>
      <c r="D52" s="26" t="s">
        <v>688</v>
      </c>
      <c r="E52" s="6">
        <v>32.86</v>
      </c>
      <c r="I52" s="6">
        <f t="shared" si="1"/>
        <v>32.86</v>
      </c>
    </row>
    <row r="53" spans="1:9" x14ac:dyDescent="0.2">
      <c r="A53" t="s">
        <v>141</v>
      </c>
      <c r="B53" s="7">
        <v>41164</v>
      </c>
      <c r="C53" s="26" t="s">
        <v>324</v>
      </c>
      <c r="D53" s="26" t="s">
        <v>687</v>
      </c>
      <c r="E53" s="6">
        <v>2042.63</v>
      </c>
      <c r="F53" s="55">
        <v>41200</v>
      </c>
      <c r="G53" t="s">
        <v>710</v>
      </c>
      <c r="H53" s="6">
        <v>2042.63</v>
      </c>
      <c r="I53" s="6">
        <f t="shared" si="1"/>
        <v>0</v>
      </c>
    </row>
    <row r="54" spans="1:9" x14ac:dyDescent="0.2">
      <c r="A54" t="s">
        <v>141</v>
      </c>
      <c r="B54" s="7">
        <v>41171</v>
      </c>
      <c r="C54" s="26" t="s">
        <v>330</v>
      </c>
      <c r="D54" s="26" t="s">
        <v>700</v>
      </c>
      <c r="E54" s="6">
        <v>1521.74</v>
      </c>
      <c r="F54" s="55">
        <v>41380</v>
      </c>
      <c r="G54" s="26" t="s">
        <v>774</v>
      </c>
      <c r="H54" s="6">
        <v>1475.72</v>
      </c>
      <c r="I54" s="6">
        <f t="shared" si="1"/>
        <v>46.019999999999982</v>
      </c>
    </row>
    <row r="55" spans="1:9" x14ac:dyDescent="0.2">
      <c r="A55" t="s">
        <v>141</v>
      </c>
      <c r="B55" s="7">
        <v>41240</v>
      </c>
      <c r="C55" s="26" t="s">
        <v>720</v>
      </c>
      <c r="D55" s="26" t="s">
        <v>827</v>
      </c>
      <c r="E55" s="6">
        <v>3995.46</v>
      </c>
      <c r="F55" s="7">
        <v>41284</v>
      </c>
      <c r="G55" t="s">
        <v>749</v>
      </c>
      <c r="H55" s="6">
        <v>3995.46</v>
      </c>
      <c r="I55" s="6">
        <f t="shared" si="1"/>
        <v>0</v>
      </c>
    </row>
    <row r="56" spans="1:9" x14ac:dyDescent="0.2">
      <c r="A56" t="s">
        <v>141</v>
      </c>
      <c r="B56" s="7">
        <v>41326</v>
      </c>
      <c r="C56" s="26" t="s">
        <v>753</v>
      </c>
      <c r="D56" s="26" t="s">
        <v>755</v>
      </c>
      <c r="E56" s="6">
        <v>451.46</v>
      </c>
      <c r="F56" s="7">
        <v>41381</v>
      </c>
      <c r="G56" s="26" t="s">
        <v>773</v>
      </c>
      <c r="H56" s="6">
        <v>451.46</v>
      </c>
      <c r="I56" s="6">
        <f t="shared" si="1"/>
        <v>0</v>
      </c>
    </row>
    <row r="57" spans="1:9" x14ac:dyDescent="0.2">
      <c r="A57" t="s">
        <v>141</v>
      </c>
      <c r="B57" s="7">
        <v>41465</v>
      </c>
      <c r="C57" s="26" t="s">
        <v>801</v>
      </c>
      <c r="D57" s="26" t="s">
        <v>802</v>
      </c>
      <c r="E57" s="6">
        <v>316.39999999999998</v>
      </c>
      <c r="I57" s="6">
        <f t="shared" si="1"/>
        <v>316.39999999999998</v>
      </c>
    </row>
    <row r="58" spans="1:9" x14ac:dyDescent="0.2">
      <c r="A58" t="s">
        <v>141</v>
      </c>
      <c r="B58" s="7">
        <v>41471</v>
      </c>
      <c r="C58" s="26" t="s">
        <v>808</v>
      </c>
      <c r="D58" s="26" t="s">
        <v>809</v>
      </c>
      <c r="E58" s="6">
        <v>1349.67</v>
      </c>
      <c r="F58" s="7">
        <v>41535</v>
      </c>
      <c r="G58" t="s">
        <v>833</v>
      </c>
      <c r="H58" s="6">
        <v>1349.67</v>
      </c>
      <c r="I58" s="6">
        <f t="shared" si="1"/>
        <v>0</v>
      </c>
    </row>
    <row r="59" spans="1:9" x14ac:dyDescent="0.2">
      <c r="A59" t="s">
        <v>141</v>
      </c>
      <c r="B59" s="7">
        <v>41493</v>
      </c>
      <c r="C59" s="26" t="s">
        <v>820</v>
      </c>
      <c r="D59" s="26" t="s">
        <v>821</v>
      </c>
      <c r="E59" s="6">
        <v>425</v>
      </c>
      <c r="F59" s="7">
        <v>41540</v>
      </c>
      <c r="G59" t="s">
        <v>832</v>
      </c>
      <c r="H59" s="6">
        <v>425</v>
      </c>
      <c r="I59" s="6">
        <f t="shared" si="1"/>
        <v>0</v>
      </c>
    </row>
    <row r="60" spans="1:9" x14ac:dyDescent="0.2">
      <c r="A60" t="s">
        <v>141</v>
      </c>
      <c r="B60" s="7">
        <v>41502</v>
      </c>
      <c r="C60" s="26" t="s">
        <v>822</v>
      </c>
      <c r="D60" s="26" t="s">
        <v>809</v>
      </c>
      <c r="E60" s="6">
        <v>1866.35</v>
      </c>
      <c r="F60" s="7">
        <v>41535</v>
      </c>
      <c r="G60" t="s">
        <v>833</v>
      </c>
      <c r="H60" s="6">
        <v>1866.35</v>
      </c>
      <c r="I60" s="6">
        <f t="shared" si="1"/>
        <v>0</v>
      </c>
    </row>
    <row r="61" spans="1:9" x14ac:dyDescent="0.2">
      <c r="A61" t="s">
        <v>141</v>
      </c>
      <c r="B61" s="7">
        <v>41613</v>
      </c>
      <c r="C61" s="26" t="s">
        <v>844</v>
      </c>
      <c r="D61" s="26" t="s">
        <v>845</v>
      </c>
      <c r="E61" s="6">
        <v>434.68</v>
      </c>
      <c r="F61" s="7">
        <v>41666</v>
      </c>
      <c r="G61" t="s">
        <v>868</v>
      </c>
      <c r="H61" s="6">
        <v>251</v>
      </c>
      <c r="I61" s="6">
        <f>E61-H61</f>
        <v>183.68</v>
      </c>
    </row>
    <row r="62" spans="1:9" x14ac:dyDescent="0.2">
      <c r="A62" t="s">
        <v>141</v>
      </c>
      <c r="B62" s="7">
        <v>41662</v>
      </c>
      <c r="C62" s="26" t="s">
        <v>853</v>
      </c>
      <c r="D62" s="26" t="s">
        <v>854</v>
      </c>
      <c r="E62" s="6">
        <v>2154</v>
      </c>
      <c r="F62" s="7"/>
      <c r="I62" s="6">
        <f>E62-H62</f>
        <v>2154</v>
      </c>
    </row>
    <row r="63" spans="1:9" x14ac:dyDescent="0.2">
      <c r="A63" t="s">
        <v>141</v>
      </c>
      <c r="B63" s="7">
        <v>41662</v>
      </c>
      <c r="C63" s="26" t="s">
        <v>855</v>
      </c>
      <c r="D63" s="26" t="s">
        <v>856</v>
      </c>
      <c r="E63" s="6">
        <v>3700</v>
      </c>
      <c r="F63" s="7">
        <v>41813</v>
      </c>
      <c r="G63" t="s">
        <v>901</v>
      </c>
      <c r="H63" s="6">
        <v>3700</v>
      </c>
      <c r="I63" s="6">
        <f>E63-H63</f>
        <v>0</v>
      </c>
    </row>
    <row r="64" spans="1:9" x14ac:dyDescent="0.2">
      <c r="A64" t="s">
        <v>141</v>
      </c>
      <c r="B64" s="7">
        <v>41662</v>
      </c>
      <c r="C64" s="26" t="s">
        <v>855</v>
      </c>
      <c r="D64" s="26" t="s">
        <v>857</v>
      </c>
      <c r="E64" s="6">
        <v>4300</v>
      </c>
      <c r="F64" s="7">
        <v>41813</v>
      </c>
      <c r="G64" t="s">
        <v>901</v>
      </c>
      <c r="H64" s="6">
        <v>300</v>
      </c>
    </row>
    <row r="65" spans="1:9" x14ac:dyDescent="0.2">
      <c r="A65" t="s">
        <v>141</v>
      </c>
      <c r="B65" s="7"/>
      <c r="C65" s="26"/>
      <c r="D65" s="26"/>
      <c r="F65" s="7">
        <v>41814</v>
      </c>
      <c r="G65" t="s">
        <v>902</v>
      </c>
      <c r="H65" s="6">
        <v>4000</v>
      </c>
      <c r="I65" s="6">
        <f>E64-H64-H65</f>
        <v>0</v>
      </c>
    </row>
    <row r="66" spans="1:9" x14ac:dyDescent="0.2">
      <c r="A66" t="s">
        <v>141</v>
      </c>
      <c r="B66" s="7">
        <v>42142</v>
      </c>
      <c r="C66" s="26" t="s">
        <v>947</v>
      </c>
      <c r="D66" s="26" t="s">
        <v>948</v>
      </c>
      <c r="E66" s="6">
        <v>4461</v>
      </c>
      <c r="F66" s="7">
        <v>42221</v>
      </c>
      <c r="G66" s="26" t="s">
        <v>971</v>
      </c>
      <c r="H66" s="6">
        <v>4461</v>
      </c>
      <c r="I66" s="6">
        <f>E66-H66</f>
        <v>0</v>
      </c>
    </row>
    <row r="67" spans="1:9" x14ac:dyDescent="0.2">
      <c r="A67" t="s">
        <v>141</v>
      </c>
      <c r="B67" s="7">
        <v>42151</v>
      </c>
      <c r="C67" s="26" t="s">
        <v>949</v>
      </c>
      <c r="D67" s="26" t="s">
        <v>950</v>
      </c>
      <c r="E67" s="6">
        <v>1156.3800000000001</v>
      </c>
      <c r="F67" s="7"/>
      <c r="I67" s="6">
        <f t="shared" ref="I67:I79" si="2">E67-H67</f>
        <v>1156.3800000000001</v>
      </c>
    </row>
    <row r="68" spans="1:9" x14ac:dyDescent="0.2">
      <c r="A68" t="s">
        <v>141</v>
      </c>
      <c r="B68" s="7">
        <v>42248</v>
      </c>
      <c r="C68" s="26" t="s">
        <v>972</v>
      </c>
      <c r="D68" s="26" t="s">
        <v>973</v>
      </c>
      <c r="E68" s="6">
        <v>21799.53</v>
      </c>
      <c r="F68" s="7">
        <v>42305</v>
      </c>
      <c r="G68" t="s">
        <v>984</v>
      </c>
      <c r="H68" s="6">
        <v>21445</v>
      </c>
      <c r="I68" s="6">
        <f t="shared" si="2"/>
        <v>354.52999999999884</v>
      </c>
    </row>
    <row r="69" spans="1:9" x14ac:dyDescent="0.2">
      <c r="A69" t="s">
        <v>141</v>
      </c>
      <c r="B69" s="7">
        <v>42473</v>
      </c>
      <c r="C69" s="26" t="s">
        <v>1031</v>
      </c>
      <c r="D69" s="26" t="s">
        <v>1032</v>
      </c>
      <c r="E69" s="6">
        <v>578.12</v>
      </c>
      <c r="F69" s="7"/>
      <c r="I69" s="6">
        <f t="shared" si="2"/>
        <v>578.12</v>
      </c>
    </row>
    <row r="70" spans="1:9" x14ac:dyDescent="0.2">
      <c r="A70" t="s">
        <v>141</v>
      </c>
      <c r="B70" s="7">
        <v>42611</v>
      </c>
      <c r="C70" s="26" t="s">
        <v>1071</v>
      </c>
      <c r="D70" s="26" t="s">
        <v>1072</v>
      </c>
      <c r="E70" s="6">
        <v>139.25</v>
      </c>
      <c r="F70" s="7"/>
      <c r="I70" s="6">
        <f t="shared" si="2"/>
        <v>139.25</v>
      </c>
    </row>
    <row r="71" spans="1:9" x14ac:dyDescent="0.2">
      <c r="A71" t="s">
        <v>141</v>
      </c>
      <c r="B71" s="37">
        <v>42809</v>
      </c>
      <c r="C71" s="26" t="s">
        <v>1097</v>
      </c>
      <c r="D71" s="26" t="s">
        <v>1098</v>
      </c>
      <c r="E71" s="6">
        <v>503.09</v>
      </c>
      <c r="F71" s="7"/>
      <c r="I71" s="6">
        <f t="shared" si="2"/>
        <v>503.09</v>
      </c>
    </row>
    <row r="72" spans="1:9" x14ac:dyDescent="0.2">
      <c r="A72" s="26" t="s">
        <v>141</v>
      </c>
      <c r="B72" s="37">
        <v>42809</v>
      </c>
      <c r="C72" s="26" t="s">
        <v>1097</v>
      </c>
      <c r="D72" s="26" t="s">
        <v>1098</v>
      </c>
      <c r="E72" s="6">
        <v>982.11</v>
      </c>
      <c r="F72" s="7"/>
      <c r="I72" s="6">
        <f t="shared" si="2"/>
        <v>982.11</v>
      </c>
    </row>
    <row r="73" spans="1:9" x14ac:dyDescent="0.2">
      <c r="A73" s="26" t="s">
        <v>141</v>
      </c>
      <c r="B73" s="37">
        <v>42835</v>
      </c>
      <c r="C73" s="26" t="s">
        <v>1104</v>
      </c>
      <c r="D73" s="26" t="s">
        <v>1105</v>
      </c>
      <c r="E73" s="6">
        <v>776.83</v>
      </c>
      <c r="F73" s="7">
        <v>42900</v>
      </c>
      <c r="G73" s="26" t="s">
        <v>1155</v>
      </c>
      <c r="H73" s="6">
        <v>776.83</v>
      </c>
      <c r="I73" s="6">
        <f t="shared" si="2"/>
        <v>0</v>
      </c>
    </row>
    <row r="74" spans="1:9" x14ac:dyDescent="0.2">
      <c r="A74" s="26" t="s">
        <v>141</v>
      </c>
      <c r="B74" s="37">
        <v>42839</v>
      </c>
      <c r="C74" s="26" t="s">
        <v>1107</v>
      </c>
      <c r="D74" s="26" t="s">
        <v>1108</v>
      </c>
      <c r="E74" s="6">
        <v>389.14</v>
      </c>
      <c r="F74" s="7"/>
      <c r="I74" s="6">
        <f t="shared" si="2"/>
        <v>389.14</v>
      </c>
    </row>
    <row r="75" spans="1:9" x14ac:dyDescent="0.2">
      <c r="A75" s="26" t="s">
        <v>141</v>
      </c>
      <c r="B75" s="37">
        <v>42839</v>
      </c>
      <c r="C75" s="26" t="s">
        <v>1107</v>
      </c>
      <c r="D75" s="26" t="s">
        <v>1105</v>
      </c>
      <c r="E75" s="6">
        <v>19799</v>
      </c>
      <c r="F75" s="7">
        <v>42900</v>
      </c>
      <c r="G75" s="26" t="s">
        <v>1156</v>
      </c>
      <c r="H75" s="6">
        <v>85</v>
      </c>
      <c r="I75" s="6">
        <f>E75-H75-H76</f>
        <v>0</v>
      </c>
    </row>
    <row r="76" spans="1:9" x14ac:dyDescent="0.2">
      <c r="A76" s="26"/>
      <c r="B76" s="37"/>
      <c r="C76" s="26"/>
      <c r="D76" s="26"/>
      <c r="F76" s="7">
        <v>42900</v>
      </c>
      <c r="G76" s="26" t="s">
        <v>1155</v>
      </c>
      <c r="H76" s="6">
        <v>19714</v>
      </c>
      <c r="I76" s="6">
        <v>0</v>
      </c>
    </row>
    <row r="77" spans="1:9" x14ac:dyDescent="0.2">
      <c r="A77" s="26" t="s">
        <v>141</v>
      </c>
      <c r="B77" s="37">
        <v>42843</v>
      </c>
      <c r="C77" s="26" t="s">
        <v>1107</v>
      </c>
      <c r="D77" s="26" t="s">
        <v>1110</v>
      </c>
      <c r="E77" s="6">
        <v>1000</v>
      </c>
      <c r="F77" s="7"/>
      <c r="I77" s="6">
        <f t="shared" si="2"/>
        <v>1000</v>
      </c>
    </row>
    <row r="78" spans="1:9" x14ac:dyDescent="0.2">
      <c r="A78" s="26"/>
      <c r="B78" s="37"/>
      <c r="C78" s="26"/>
      <c r="D78" s="26"/>
      <c r="F78" s="7"/>
      <c r="I78" s="6">
        <f t="shared" si="2"/>
        <v>0</v>
      </c>
    </row>
    <row r="79" spans="1:9" x14ac:dyDescent="0.2">
      <c r="B79" s="7"/>
      <c r="C79" s="26"/>
      <c r="D79" s="26"/>
      <c r="I79" s="6">
        <f t="shared" si="2"/>
        <v>0</v>
      </c>
    </row>
    <row r="80" spans="1:9" x14ac:dyDescent="0.2">
      <c r="G80" s="22" t="s">
        <v>28</v>
      </c>
      <c r="H80" s="20"/>
      <c r="I80" s="20">
        <f>SUM(I5:I79)</f>
        <v>14086.33</v>
      </c>
    </row>
  </sheetData>
  <phoneticPr fontId="0" type="noConversion"/>
  <pageMargins left="0.25" right="0.32" top="1" bottom="1" header="0.5" footer="0.5"/>
  <pageSetup orientation="landscape" r:id="rId1"/>
  <headerFooter alignWithMargins="0">
    <oddHeader>&amp;L&amp;D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6"/>
  <sheetViews>
    <sheetView workbookViewId="0">
      <selection activeCell="I10" sqref="I10"/>
    </sheetView>
  </sheetViews>
  <sheetFormatPr defaultRowHeight="12.75" x14ac:dyDescent="0.2"/>
  <cols>
    <col min="1" max="1" width="31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25.140625" bestFit="1" customWidth="1"/>
    <col min="6" max="6" width="8.85546875" style="10" bestFit="1" customWidth="1"/>
    <col min="7" max="7" width="9.5703125" style="7" customWidth="1"/>
    <col min="8" max="8" width="19.7109375" customWidth="1"/>
    <col min="9" max="9" width="14.85546875" customWidth="1"/>
    <col min="10" max="10" width="13.28515625" customWidth="1"/>
  </cols>
  <sheetData>
    <row r="4" spans="1:10" x14ac:dyDescent="0.2">
      <c r="A4" s="19" t="s">
        <v>153</v>
      </c>
      <c r="B4" s="21"/>
      <c r="C4" s="21"/>
      <c r="D4" s="21"/>
      <c r="E4" s="21"/>
      <c r="F4" s="31"/>
      <c r="G4" s="35"/>
      <c r="H4" s="21"/>
      <c r="I4" s="21"/>
      <c r="J4" s="21"/>
    </row>
    <row r="6" spans="1:10" ht="25.5" x14ac:dyDescent="0.2">
      <c r="A6" s="13"/>
      <c r="B6" s="14" t="s">
        <v>3</v>
      </c>
      <c r="C6" s="14" t="s">
        <v>20</v>
      </c>
      <c r="D6" s="14" t="s">
        <v>4</v>
      </c>
      <c r="E6" s="14"/>
      <c r="F6" s="16" t="s">
        <v>2</v>
      </c>
      <c r="G6" s="33" t="s">
        <v>5</v>
      </c>
      <c r="H6" s="14" t="s">
        <v>6</v>
      </c>
      <c r="I6" s="16" t="s">
        <v>21</v>
      </c>
      <c r="J6" s="14" t="s">
        <v>22</v>
      </c>
    </row>
    <row r="7" spans="1:10" x14ac:dyDescent="0.2">
      <c r="A7" s="2"/>
      <c r="B7" s="1"/>
      <c r="C7" s="1"/>
      <c r="D7" s="1"/>
      <c r="E7" s="1"/>
      <c r="F7" s="11"/>
      <c r="G7" s="36"/>
      <c r="H7" s="1"/>
      <c r="I7" s="11"/>
      <c r="J7" s="1"/>
    </row>
    <row r="8" spans="1:10" x14ac:dyDescent="0.2">
      <c r="A8" s="9" t="s">
        <v>156</v>
      </c>
      <c r="B8" s="7">
        <v>37517</v>
      </c>
      <c r="C8" t="s">
        <v>58</v>
      </c>
      <c r="E8" t="s">
        <v>161</v>
      </c>
      <c r="F8" s="10">
        <v>500</v>
      </c>
      <c r="G8" s="7">
        <v>40721</v>
      </c>
      <c r="H8" t="s">
        <v>516</v>
      </c>
      <c r="I8" s="45">
        <v>500</v>
      </c>
      <c r="J8" s="6">
        <f>F8-I8</f>
        <v>0</v>
      </c>
    </row>
    <row r="9" spans="1:10" x14ac:dyDescent="0.2">
      <c r="A9" s="9" t="s">
        <v>157</v>
      </c>
      <c r="B9" s="7">
        <v>37517</v>
      </c>
      <c r="C9" t="s">
        <v>58</v>
      </c>
      <c r="D9" t="s">
        <v>164</v>
      </c>
      <c r="E9" t="s">
        <v>161</v>
      </c>
      <c r="F9" s="10">
        <v>2248.58</v>
      </c>
      <c r="G9" s="7">
        <v>40721</v>
      </c>
      <c r="H9" t="s">
        <v>516</v>
      </c>
      <c r="I9" s="45">
        <f>2748.58-500</f>
        <v>2248.58</v>
      </c>
      <c r="J9" s="6">
        <f>F9-I9</f>
        <v>0</v>
      </c>
    </row>
    <row r="10" spans="1:10" x14ac:dyDescent="0.2">
      <c r="A10" s="2"/>
      <c r="B10" s="1"/>
      <c r="C10" s="1"/>
      <c r="D10" s="1"/>
      <c r="E10" s="1"/>
      <c r="F10" s="11"/>
      <c r="G10" s="36"/>
      <c r="H10" s="1"/>
      <c r="I10" s="11"/>
      <c r="J10" s="1"/>
    </row>
    <row r="11" spans="1:10" x14ac:dyDescent="0.2">
      <c r="A11" s="5" t="s">
        <v>154</v>
      </c>
      <c r="B11" s="7">
        <v>38758</v>
      </c>
      <c r="C11" t="s">
        <v>146</v>
      </c>
      <c r="D11" t="s">
        <v>136</v>
      </c>
      <c r="F11" s="10">
        <v>6123</v>
      </c>
      <c r="G11" s="7">
        <v>38891</v>
      </c>
      <c r="H11" t="s">
        <v>193</v>
      </c>
      <c r="I11" s="10">
        <v>6123</v>
      </c>
      <c r="J11" s="10">
        <f>F11-I11</f>
        <v>0</v>
      </c>
    </row>
    <row r="16" spans="1:10" x14ac:dyDescent="0.2">
      <c r="A16" s="22"/>
      <c r="B16" s="22"/>
      <c r="C16" s="22"/>
      <c r="D16" s="22"/>
      <c r="E16" s="22"/>
      <c r="F16" s="24"/>
      <c r="G16" s="34"/>
      <c r="H16" s="22" t="s">
        <v>28</v>
      </c>
      <c r="I16" s="22"/>
      <c r="J16" s="24">
        <f>SUM(J8:J15)</f>
        <v>0</v>
      </c>
    </row>
  </sheetData>
  <phoneticPr fontId="0" type="noConversion"/>
  <pageMargins left="0.27" right="0.35" top="1" bottom="1" header="0.5" footer="0.5"/>
  <pageSetup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workbookViewId="0">
      <selection activeCell="J17" sqref="J17:J18"/>
    </sheetView>
  </sheetViews>
  <sheetFormatPr defaultRowHeight="12.75" x14ac:dyDescent="0.2"/>
  <cols>
    <col min="1" max="1" width="32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11.5703125" customWidth="1"/>
    <col min="6" max="6" width="9.140625" style="10"/>
    <col min="7" max="7" width="10.140625" bestFit="1" customWidth="1"/>
    <col min="8" max="8" width="22.5703125" customWidth="1"/>
    <col min="9" max="9" width="9.140625" style="10"/>
    <col min="10" max="10" width="11.5703125" customWidth="1"/>
  </cols>
  <sheetData>
    <row r="2" spans="1:10" x14ac:dyDescent="0.2">
      <c r="A2" s="19" t="s">
        <v>162</v>
      </c>
      <c r="B2" s="21"/>
      <c r="C2" s="21"/>
      <c r="D2" s="21"/>
      <c r="E2" s="21"/>
      <c r="F2" s="31"/>
      <c r="G2" s="21"/>
      <c r="H2" s="21"/>
      <c r="I2" s="31"/>
      <c r="J2" s="21"/>
    </row>
    <row r="4" spans="1:10" ht="25.5" x14ac:dyDescent="0.2">
      <c r="A4" s="13"/>
      <c r="B4" s="14" t="s">
        <v>3</v>
      </c>
      <c r="C4" s="14" t="s">
        <v>20</v>
      </c>
      <c r="D4" s="14" t="s">
        <v>4</v>
      </c>
      <c r="E4" s="14"/>
      <c r="F4" s="16" t="s">
        <v>2</v>
      </c>
      <c r="G4" s="14" t="s">
        <v>5</v>
      </c>
      <c r="H4" s="14" t="s">
        <v>6</v>
      </c>
      <c r="I4" s="16" t="s">
        <v>21</v>
      </c>
      <c r="J4" s="14" t="s">
        <v>22</v>
      </c>
    </row>
    <row r="5" spans="1:10" x14ac:dyDescent="0.2">
      <c r="A5" s="2"/>
      <c r="B5" s="1"/>
      <c r="C5" s="1"/>
      <c r="D5" s="1"/>
      <c r="E5" s="1"/>
      <c r="F5" s="11"/>
      <c r="G5" s="1"/>
      <c r="H5" s="1"/>
      <c r="I5" s="11"/>
      <c r="J5" s="1"/>
    </row>
    <row r="6" spans="1:10" x14ac:dyDescent="0.2">
      <c r="A6" s="9" t="s">
        <v>157</v>
      </c>
      <c r="B6" s="7">
        <v>37517</v>
      </c>
      <c r="C6" t="s">
        <v>58</v>
      </c>
      <c r="D6" t="s">
        <v>164</v>
      </c>
      <c r="E6" t="s">
        <v>160</v>
      </c>
      <c r="F6" s="10">
        <v>1123.5999999999999</v>
      </c>
      <c r="G6" s="7">
        <v>39185</v>
      </c>
      <c r="H6" t="s">
        <v>233</v>
      </c>
      <c r="I6" s="10">
        <v>1123.5999999999999</v>
      </c>
      <c r="J6" s="6">
        <f t="shared" ref="J6:J18" si="0">F6-I6</f>
        <v>0</v>
      </c>
    </row>
    <row r="7" spans="1:10" x14ac:dyDescent="0.2">
      <c r="A7" t="s">
        <v>579</v>
      </c>
      <c r="B7" s="7">
        <v>40898</v>
      </c>
      <c r="C7" t="s">
        <v>580</v>
      </c>
      <c r="D7" t="s">
        <v>581</v>
      </c>
      <c r="F7" s="10">
        <v>100</v>
      </c>
      <c r="G7" s="7">
        <v>41801</v>
      </c>
      <c r="H7" t="s">
        <v>899</v>
      </c>
      <c r="I7" s="10">
        <v>100</v>
      </c>
      <c r="J7" s="6">
        <f t="shared" si="0"/>
        <v>0</v>
      </c>
    </row>
    <row r="8" spans="1:10" x14ac:dyDescent="0.2">
      <c r="A8" t="s">
        <v>579</v>
      </c>
      <c r="B8" s="7">
        <v>40954</v>
      </c>
      <c r="C8" t="s">
        <v>613</v>
      </c>
      <c r="D8" t="s">
        <v>581</v>
      </c>
      <c r="F8" s="10">
        <v>100</v>
      </c>
      <c r="G8" s="7">
        <v>41801</v>
      </c>
      <c r="H8" t="s">
        <v>899</v>
      </c>
      <c r="I8" s="10">
        <v>100</v>
      </c>
      <c r="J8" s="6">
        <f t="shared" si="0"/>
        <v>0</v>
      </c>
    </row>
    <row r="9" spans="1:10" x14ac:dyDescent="0.2">
      <c r="A9" t="s">
        <v>579</v>
      </c>
      <c r="B9" s="7">
        <v>40980</v>
      </c>
      <c r="C9" t="s">
        <v>616</v>
      </c>
      <c r="D9" t="s">
        <v>581</v>
      </c>
      <c r="F9" s="10">
        <v>100</v>
      </c>
      <c r="G9" s="7">
        <v>41801</v>
      </c>
      <c r="H9" t="s">
        <v>899</v>
      </c>
      <c r="I9" s="10">
        <v>100</v>
      </c>
      <c r="J9" s="6">
        <f t="shared" si="0"/>
        <v>0</v>
      </c>
    </row>
    <row r="10" spans="1:10" x14ac:dyDescent="0.2">
      <c r="A10" s="46" t="s">
        <v>579</v>
      </c>
      <c r="B10" s="7">
        <v>41022</v>
      </c>
      <c r="C10" t="s">
        <v>634</v>
      </c>
      <c r="D10" s="46" t="s">
        <v>635</v>
      </c>
      <c r="F10" s="10">
        <v>1193.22</v>
      </c>
      <c r="G10" s="7">
        <v>41087</v>
      </c>
      <c r="H10" s="26" t="s">
        <v>690</v>
      </c>
      <c r="I10" s="10">
        <v>1193.22</v>
      </c>
      <c r="J10" s="6">
        <f t="shared" si="0"/>
        <v>0</v>
      </c>
    </row>
    <row r="11" spans="1:10" x14ac:dyDescent="0.2">
      <c r="A11" s="46" t="s">
        <v>579</v>
      </c>
      <c r="B11" s="7">
        <v>41177</v>
      </c>
      <c r="C11" t="s">
        <v>337</v>
      </c>
      <c r="D11" t="s">
        <v>701</v>
      </c>
      <c r="F11" s="10">
        <v>2594.21</v>
      </c>
      <c r="G11" s="7">
        <v>41270</v>
      </c>
      <c r="H11" s="26" t="s">
        <v>736</v>
      </c>
      <c r="I11" s="10">
        <v>2594.21</v>
      </c>
      <c r="J11" s="6">
        <f t="shared" si="0"/>
        <v>0</v>
      </c>
    </row>
    <row r="12" spans="1:10" x14ac:dyDescent="0.2">
      <c r="A12" s="46" t="s">
        <v>579</v>
      </c>
      <c r="B12" s="7">
        <v>41183</v>
      </c>
      <c r="C12" t="s">
        <v>338</v>
      </c>
      <c r="D12" t="s">
        <v>705</v>
      </c>
      <c r="F12" s="10">
        <v>1653.59</v>
      </c>
      <c r="G12" s="7">
        <v>41752</v>
      </c>
      <c r="H12" t="s">
        <v>887</v>
      </c>
      <c r="I12" s="10">
        <v>1653.59</v>
      </c>
      <c r="J12" s="6">
        <f t="shared" si="0"/>
        <v>0</v>
      </c>
    </row>
    <row r="13" spans="1:10" x14ac:dyDescent="0.2">
      <c r="A13" s="46" t="s">
        <v>579</v>
      </c>
      <c r="B13" s="7">
        <v>41221</v>
      </c>
      <c r="C13" t="s">
        <v>338</v>
      </c>
      <c r="D13" t="s">
        <v>705</v>
      </c>
      <c r="F13" s="10">
        <v>6657</v>
      </c>
      <c r="G13" s="7">
        <v>41752</v>
      </c>
      <c r="H13" t="s">
        <v>887</v>
      </c>
      <c r="I13" s="10">
        <v>6657</v>
      </c>
      <c r="J13" s="6">
        <f t="shared" si="0"/>
        <v>0</v>
      </c>
    </row>
    <row r="14" spans="1:10" x14ac:dyDescent="0.2">
      <c r="A14" s="46" t="s">
        <v>579</v>
      </c>
      <c r="B14" s="7">
        <v>41214</v>
      </c>
      <c r="C14" t="s">
        <v>712</v>
      </c>
      <c r="D14" t="s">
        <v>581</v>
      </c>
      <c r="F14" s="10">
        <v>50</v>
      </c>
      <c r="G14" s="7">
        <v>41801</v>
      </c>
      <c r="H14" t="s">
        <v>899</v>
      </c>
      <c r="I14" s="10">
        <v>50</v>
      </c>
      <c r="J14" s="6">
        <f t="shared" si="0"/>
        <v>0</v>
      </c>
    </row>
    <row r="15" spans="1:10" x14ac:dyDescent="0.2">
      <c r="A15" s="46" t="s">
        <v>579</v>
      </c>
      <c r="B15" s="7">
        <v>41222</v>
      </c>
      <c r="C15" t="s">
        <v>713</v>
      </c>
      <c r="D15" t="s">
        <v>581</v>
      </c>
      <c r="F15" s="10">
        <v>50</v>
      </c>
      <c r="G15" s="7">
        <v>41801</v>
      </c>
      <c r="H15" t="s">
        <v>899</v>
      </c>
      <c r="I15" s="10">
        <v>50</v>
      </c>
      <c r="J15" s="6">
        <f t="shared" si="0"/>
        <v>0</v>
      </c>
    </row>
    <row r="16" spans="1:10" s="26" customFormat="1" x14ac:dyDescent="0.2">
      <c r="A16" s="46" t="s">
        <v>579</v>
      </c>
      <c r="B16" s="7">
        <v>41359</v>
      </c>
      <c r="C16" s="26" t="s">
        <v>770</v>
      </c>
      <c r="D16" s="26" t="s">
        <v>771</v>
      </c>
      <c r="F16" s="27">
        <v>2672.56</v>
      </c>
      <c r="G16" s="7">
        <v>41400</v>
      </c>
      <c r="H16" s="26" t="s">
        <v>779</v>
      </c>
      <c r="I16" s="27">
        <v>2672.56</v>
      </c>
      <c r="J16" s="27">
        <f t="shared" si="0"/>
        <v>0</v>
      </c>
    </row>
    <row r="17" spans="1:10" x14ac:dyDescent="0.2">
      <c r="A17" s="46" t="s">
        <v>579</v>
      </c>
      <c r="B17" s="7">
        <v>41506</v>
      </c>
      <c r="C17" s="26" t="s">
        <v>825</v>
      </c>
      <c r="D17" s="26" t="s">
        <v>826</v>
      </c>
      <c r="F17" s="10">
        <v>2239.3000000000002</v>
      </c>
      <c r="G17" s="7">
        <v>41752</v>
      </c>
      <c r="H17" t="s">
        <v>886</v>
      </c>
      <c r="I17" s="10">
        <v>2239.3000000000002</v>
      </c>
      <c r="J17" s="27">
        <f t="shared" si="0"/>
        <v>0</v>
      </c>
    </row>
    <row r="18" spans="1:10" x14ac:dyDescent="0.2">
      <c r="A18" s="46" t="s">
        <v>579</v>
      </c>
      <c r="B18" s="7">
        <v>42928</v>
      </c>
      <c r="C18" s="26" t="s">
        <v>1134</v>
      </c>
      <c r="D18" s="26" t="s">
        <v>1136</v>
      </c>
      <c r="F18" s="10">
        <v>776.86</v>
      </c>
      <c r="G18" s="7"/>
      <c r="J18" s="27">
        <f t="shared" si="0"/>
        <v>776.86</v>
      </c>
    </row>
    <row r="19" spans="1:10" x14ac:dyDescent="0.2">
      <c r="A19" s="46" t="s">
        <v>579</v>
      </c>
      <c r="B19" s="7"/>
      <c r="G19" s="7"/>
    </row>
    <row r="20" spans="1:10" x14ac:dyDescent="0.2">
      <c r="A20" s="46" t="s">
        <v>579</v>
      </c>
      <c r="B20" s="7"/>
      <c r="G20" s="7"/>
    </row>
    <row r="21" spans="1:10" x14ac:dyDescent="0.2">
      <c r="B21" s="7"/>
      <c r="G21" s="7"/>
    </row>
    <row r="22" spans="1:10" x14ac:dyDescent="0.2">
      <c r="G22" s="7"/>
    </row>
    <row r="23" spans="1:10" x14ac:dyDescent="0.2">
      <c r="G23" s="7"/>
    </row>
    <row r="25" spans="1:10" x14ac:dyDescent="0.2">
      <c r="H25" s="22" t="s">
        <v>28</v>
      </c>
      <c r="I25" s="24"/>
      <c r="J25" s="24">
        <f>SUM(J6:J24)</f>
        <v>776.86</v>
      </c>
    </row>
    <row r="26" spans="1:10" x14ac:dyDescent="0.2">
      <c r="H26" s="22"/>
      <c r="I26" s="24"/>
      <c r="J26" s="24"/>
    </row>
  </sheetData>
  <phoneticPr fontId="5" type="noConversion"/>
  <pageMargins left="0.25" right="0.33" top="1" bottom="1" header="0.49" footer="0.5"/>
  <pageSetup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C1" workbookViewId="0">
      <selection activeCell="E22" sqref="E22"/>
    </sheetView>
  </sheetViews>
  <sheetFormatPr defaultRowHeight="12.75" x14ac:dyDescent="0.2"/>
  <cols>
    <col min="1" max="1" width="31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28.85546875" bestFit="1" customWidth="1"/>
    <col min="7" max="7" width="8.85546875" customWidth="1"/>
    <col min="8" max="8" width="21.85546875" customWidth="1"/>
    <col min="9" max="9" width="16.140625" customWidth="1"/>
    <col min="10" max="10" width="13.28515625" customWidth="1"/>
  </cols>
  <sheetData>
    <row r="1" spans="1:11" x14ac:dyDescent="0.2">
      <c r="F1" s="10"/>
    </row>
    <row r="2" spans="1:11" x14ac:dyDescent="0.2">
      <c r="A2" s="19" t="s">
        <v>163</v>
      </c>
      <c r="B2" s="21"/>
      <c r="C2" s="21"/>
      <c r="D2" s="21"/>
      <c r="E2" s="21"/>
      <c r="F2" s="31"/>
      <c r="G2" s="21"/>
      <c r="H2" s="21"/>
      <c r="I2" s="21"/>
      <c r="J2" s="21"/>
    </row>
    <row r="3" spans="1:11" x14ac:dyDescent="0.2">
      <c r="F3" s="10"/>
    </row>
    <row r="4" spans="1:11" ht="25.5" x14ac:dyDescent="0.2">
      <c r="A4" s="13"/>
      <c r="B4" s="14" t="s">
        <v>3</v>
      </c>
      <c r="C4" s="14" t="s">
        <v>20</v>
      </c>
      <c r="D4" s="14" t="s">
        <v>4</v>
      </c>
      <c r="E4" s="14"/>
      <c r="F4" s="16" t="s">
        <v>2</v>
      </c>
      <c r="G4" s="14" t="s">
        <v>5</v>
      </c>
      <c r="H4" s="14" t="s">
        <v>6</v>
      </c>
      <c r="I4" s="16" t="s">
        <v>21</v>
      </c>
      <c r="J4" s="14" t="s">
        <v>22</v>
      </c>
    </row>
    <row r="5" spans="1:11" x14ac:dyDescent="0.2">
      <c r="A5" s="2"/>
      <c r="B5" s="1"/>
      <c r="C5" s="1"/>
      <c r="D5" s="1"/>
      <c r="E5" s="1"/>
      <c r="F5" s="11"/>
      <c r="G5" s="1"/>
      <c r="H5" s="1"/>
      <c r="I5" s="11"/>
      <c r="J5" s="1"/>
    </row>
    <row r="6" spans="1:11" x14ac:dyDescent="0.2">
      <c r="A6" s="9" t="s">
        <v>157</v>
      </c>
      <c r="B6" s="7">
        <v>37517</v>
      </c>
      <c r="C6" t="s">
        <v>58</v>
      </c>
      <c r="D6" t="s">
        <v>164</v>
      </c>
      <c r="E6" t="s">
        <v>165</v>
      </c>
      <c r="F6" s="10">
        <v>805.94</v>
      </c>
      <c r="G6" s="63">
        <v>42389</v>
      </c>
      <c r="H6" s="26" t="s">
        <v>986</v>
      </c>
      <c r="I6" s="64">
        <v>805.94</v>
      </c>
      <c r="J6" s="6">
        <f t="shared" ref="J6:J12" si="0">F6-I6</f>
        <v>0</v>
      </c>
    </row>
    <row r="7" spans="1:11" x14ac:dyDescent="0.2">
      <c r="A7" s="5" t="s">
        <v>158</v>
      </c>
      <c r="B7" s="7">
        <v>37753</v>
      </c>
      <c r="C7" t="s">
        <v>57</v>
      </c>
      <c r="D7" t="s">
        <v>60</v>
      </c>
      <c r="E7" t="s">
        <v>165</v>
      </c>
      <c r="F7" s="6">
        <v>185</v>
      </c>
      <c r="G7" s="63">
        <v>42389</v>
      </c>
      <c r="H7" s="26" t="s">
        <v>986</v>
      </c>
      <c r="I7" s="64">
        <v>185</v>
      </c>
      <c r="J7" s="6">
        <f t="shared" si="0"/>
        <v>0</v>
      </c>
      <c r="K7" s="6"/>
    </row>
    <row r="8" spans="1:11" x14ac:dyDescent="0.2">
      <c r="A8" s="5" t="s">
        <v>56</v>
      </c>
      <c r="B8" s="7">
        <v>37855</v>
      </c>
      <c r="C8" t="s">
        <v>59</v>
      </c>
      <c r="D8" s="8" t="s">
        <v>60</v>
      </c>
      <c r="E8" t="s">
        <v>165</v>
      </c>
      <c r="F8" s="6">
        <v>28.57</v>
      </c>
      <c r="G8" s="63">
        <v>42389</v>
      </c>
      <c r="H8" s="26" t="s">
        <v>986</v>
      </c>
      <c r="I8" s="64">
        <v>28.57</v>
      </c>
      <c r="J8" s="6">
        <f t="shared" si="0"/>
        <v>0</v>
      </c>
      <c r="K8" s="6"/>
    </row>
    <row r="9" spans="1:11" x14ac:dyDescent="0.2">
      <c r="A9" s="5" t="s">
        <v>56</v>
      </c>
      <c r="B9" s="7">
        <v>37917</v>
      </c>
      <c r="C9" t="s">
        <v>13</v>
      </c>
      <c r="D9" s="8" t="s">
        <v>60</v>
      </c>
      <c r="E9" t="s">
        <v>165</v>
      </c>
      <c r="F9" s="6">
        <v>28.57</v>
      </c>
      <c r="G9" s="63">
        <v>42389</v>
      </c>
      <c r="H9" s="26" t="s">
        <v>986</v>
      </c>
      <c r="I9" s="64">
        <v>28.57</v>
      </c>
      <c r="J9" s="6">
        <f t="shared" si="0"/>
        <v>0</v>
      </c>
      <c r="K9" s="6"/>
    </row>
    <row r="10" spans="1:11" x14ac:dyDescent="0.2">
      <c r="A10" s="5" t="s">
        <v>56</v>
      </c>
      <c r="B10" s="7">
        <v>37917</v>
      </c>
      <c r="C10" t="s">
        <v>13</v>
      </c>
      <c r="D10" s="8" t="s">
        <v>60</v>
      </c>
      <c r="E10" t="s">
        <v>165</v>
      </c>
      <c r="F10" s="6">
        <v>28.57</v>
      </c>
      <c r="G10" s="63">
        <v>42389</v>
      </c>
      <c r="H10" s="26" t="s">
        <v>986</v>
      </c>
      <c r="I10" s="64">
        <v>28.57</v>
      </c>
      <c r="J10" s="6">
        <f t="shared" si="0"/>
        <v>0</v>
      </c>
      <c r="K10" s="6"/>
    </row>
    <row r="11" spans="1:11" s="2" customFormat="1" x14ac:dyDescent="0.2">
      <c r="A11" s="5" t="s">
        <v>56</v>
      </c>
      <c r="B11" s="7">
        <v>37995</v>
      </c>
      <c r="C11" t="s">
        <v>78</v>
      </c>
      <c r="D11" s="8" t="s">
        <v>60</v>
      </c>
      <c r="E11" t="s">
        <v>165</v>
      </c>
      <c r="F11" s="6">
        <v>28.57</v>
      </c>
      <c r="G11" s="63">
        <v>42389</v>
      </c>
      <c r="H11" s="26" t="s">
        <v>986</v>
      </c>
      <c r="I11" s="64">
        <v>28.57</v>
      </c>
      <c r="J11" s="6">
        <f t="shared" si="0"/>
        <v>0</v>
      </c>
      <c r="K11" s="1"/>
    </row>
    <row r="12" spans="1:11" x14ac:dyDescent="0.2">
      <c r="A12" s="5" t="s">
        <v>56</v>
      </c>
      <c r="B12" s="7">
        <v>38327</v>
      </c>
      <c r="C12" t="s">
        <v>106</v>
      </c>
      <c r="D12" s="8" t="s">
        <v>60</v>
      </c>
      <c r="E12" t="s">
        <v>165</v>
      </c>
      <c r="F12" s="6">
        <v>100</v>
      </c>
      <c r="G12" s="63">
        <v>42389</v>
      </c>
      <c r="H12" s="26" t="s">
        <v>986</v>
      </c>
      <c r="I12" s="64">
        <v>100</v>
      </c>
      <c r="J12" s="6">
        <f t="shared" si="0"/>
        <v>0</v>
      </c>
    </row>
    <row r="13" spans="1:11" x14ac:dyDescent="0.2">
      <c r="A13" s="5"/>
      <c r="B13" s="7"/>
      <c r="D13" s="8"/>
      <c r="F13" s="6"/>
      <c r="J13" s="6"/>
    </row>
    <row r="14" spans="1:11" x14ac:dyDescent="0.2">
      <c r="A14" s="5"/>
      <c r="B14" s="7"/>
      <c r="D14" s="8"/>
      <c r="F14" s="6"/>
      <c r="J14" s="6"/>
    </row>
    <row r="15" spans="1:11" x14ac:dyDescent="0.2">
      <c r="A15" s="5"/>
      <c r="B15" s="7"/>
      <c r="D15" s="8"/>
      <c r="F15" s="6"/>
      <c r="J15" s="6"/>
    </row>
    <row r="16" spans="1:11" x14ac:dyDescent="0.2">
      <c r="A16" s="5"/>
      <c r="B16" s="7"/>
      <c r="D16" s="8"/>
      <c r="F16" s="6"/>
      <c r="J16" s="6"/>
    </row>
    <row r="17" spans="1:10" x14ac:dyDescent="0.2">
      <c r="A17" s="5"/>
      <c r="B17" s="7"/>
      <c r="D17" s="8"/>
      <c r="F17" s="6"/>
      <c r="J17" s="6"/>
    </row>
    <row r="19" spans="1:10" s="22" customFormat="1" x14ac:dyDescent="0.2">
      <c r="H19" s="22" t="s">
        <v>28</v>
      </c>
      <c r="J19" s="24">
        <f>SUM(J6:J18)</f>
        <v>0</v>
      </c>
    </row>
  </sheetData>
  <phoneticPr fontId="5" type="noConversion"/>
  <pageMargins left="0.24" right="0.26" top="1" bottom="1" header="0.5" footer="0.5"/>
  <pageSetup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B1" workbookViewId="0">
      <selection activeCell="G10" sqref="G10"/>
    </sheetView>
  </sheetViews>
  <sheetFormatPr defaultRowHeight="12.75" x14ac:dyDescent="0.2"/>
  <cols>
    <col min="1" max="1" width="31.28515625" bestFit="1" customWidth="1"/>
    <col min="2" max="2" width="10.140625" bestFit="1" customWidth="1"/>
    <col min="3" max="3" width="18" bestFit="1" customWidth="1"/>
    <col min="4" max="4" width="20.5703125" bestFit="1" customWidth="1"/>
    <col min="5" max="5" width="5.5703125" customWidth="1"/>
    <col min="6" max="6" width="9.7109375" bestFit="1" customWidth="1"/>
    <col min="8" max="8" width="23" customWidth="1"/>
    <col min="9" max="9" width="16.140625" customWidth="1"/>
    <col min="10" max="10" width="13.28515625" style="41" customWidth="1"/>
  </cols>
  <sheetData>
    <row r="1" spans="1:10" x14ac:dyDescent="0.2">
      <c r="F1" s="10"/>
    </row>
    <row r="2" spans="1:10" x14ac:dyDescent="0.2">
      <c r="A2" s="19" t="s">
        <v>282</v>
      </c>
      <c r="B2" s="21"/>
      <c r="C2" s="21"/>
      <c r="D2" s="21"/>
      <c r="E2" s="21"/>
      <c r="F2" s="31"/>
      <c r="G2" s="21"/>
      <c r="H2" s="21"/>
      <c r="I2" s="21"/>
      <c r="J2" s="42"/>
    </row>
    <row r="3" spans="1:10" x14ac:dyDescent="0.2">
      <c r="F3" s="10"/>
    </row>
    <row r="4" spans="1:10" ht="25.5" x14ac:dyDescent="0.2">
      <c r="A4" s="13"/>
      <c r="B4" s="14" t="s">
        <v>3</v>
      </c>
      <c r="C4" s="14" t="s">
        <v>20</v>
      </c>
      <c r="D4" s="14" t="s">
        <v>4</v>
      </c>
      <c r="E4" s="14"/>
      <c r="F4" s="16" t="s">
        <v>2</v>
      </c>
      <c r="G4" s="14" t="s">
        <v>5</v>
      </c>
      <c r="H4" s="14" t="s">
        <v>6</v>
      </c>
      <c r="I4" s="16" t="s">
        <v>21</v>
      </c>
      <c r="J4" s="43" t="s">
        <v>22</v>
      </c>
    </row>
    <row r="5" spans="1:10" x14ac:dyDescent="0.2">
      <c r="A5" s="2"/>
      <c r="B5" s="1"/>
      <c r="C5" s="1"/>
      <c r="D5" s="1"/>
      <c r="E5" s="1"/>
      <c r="F5" s="11"/>
      <c r="G5" s="1"/>
      <c r="H5" s="1"/>
      <c r="I5" s="3"/>
      <c r="J5" s="3"/>
    </row>
    <row r="6" spans="1:10" x14ac:dyDescent="0.2">
      <c r="A6" s="5" t="s">
        <v>282</v>
      </c>
      <c r="B6" s="7">
        <v>39477</v>
      </c>
      <c r="C6" t="s">
        <v>278</v>
      </c>
      <c r="D6" s="8" t="s">
        <v>283</v>
      </c>
      <c r="F6" s="6">
        <v>939.34</v>
      </c>
      <c r="G6" s="7">
        <v>39568</v>
      </c>
      <c r="H6" t="s">
        <v>296</v>
      </c>
      <c r="I6" s="6">
        <v>939.34</v>
      </c>
      <c r="J6" s="6">
        <f t="shared" ref="J6:J8" si="0">F6-I6</f>
        <v>0</v>
      </c>
    </row>
    <row r="7" spans="1:10" x14ac:dyDescent="0.2">
      <c r="B7" s="7">
        <v>41471</v>
      </c>
      <c r="C7" s="26" t="s">
        <v>806</v>
      </c>
      <c r="D7" s="26" t="s">
        <v>807</v>
      </c>
      <c r="F7" s="39">
        <v>1043.69</v>
      </c>
      <c r="G7" s="7">
        <v>41815</v>
      </c>
      <c r="H7" t="s">
        <v>903</v>
      </c>
      <c r="I7" s="6">
        <v>1043.69</v>
      </c>
      <c r="J7" s="6">
        <f t="shared" si="0"/>
        <v>0</v>
      </c>
    </row>
    <row r="8" spans="1:10" x14ac:dyDescent="0.2">
      <c r="B8" s="7">
        <v>41506</v>
      </c>
      <c r="C8" s="26" t="s">
        <v>823</v>
      </c>
      <c r="D8" s="26" t="s">
        <v>824</v>
      </c>
      <c r="F8" s="39">
        <v>694.1</v>
      </c>
      <c r="G8" s="7">
        <v>41716</v>
      </c>
      <c r="H8" t="s">
        <v>874</v>
      </c>
      <c r="I8" s="6">
        <v>694.1</v>
      </c>
      <c r="J8" s="6">
        <f t="shared" si="0"/>
        <v>0</v>
      </c>
    </row>
    <row r="9" spans="1:10" x14ac:dyDescent="0.2">
      <c r="B9" s="7">
        <v>41638</v>
      </c>
      <c r="C9" s="26" t="s">
        <v>848</v>
      </c>
      <c r="D9" s="26" t="s">
        <v>850</v>
      </c>
      <c r="F9" s="39">
        <v>2042.2</v>
      </c>
      <c r="G9" s="7">
        <v>41815</v>
      </c>
      <c r="H9" t="s">
        <v>903</v>
      </c>
      <c r="I9" s="6">
        <v>2042.2</v>
      </c>
      <c r="J9" s="6">
        <f>F9-I9</f>
        <v>0</v>
      </c>
    </row>
    <row r="10" spans="1:10" x14ac:dyDescent="0.2">
      <c r="B10" s="7">
        <v>41800</v>
      </c>
      <c r="C10" s="26" t="s">
        <v>368</v>
      </c>
      <c r="D10" s="26" t="s">
        <v>892</v>
      </c>
      <c r="F10" s="39">
        <v>484.61</v>
      </c>
      <c r="G10" s="7"/>
      <c r="I10" s="6"/>
      <c r="J10" s="6">
        <f>F10-I10</f>
        <v>484.61</v>
      </c>
    </row>
    <row r="11" spans="1:10" x14ac:dyDescent="0.2">
      <c r="I11" s="6"/>
      <c r="J11" s="6"/>
    </row>
    <row r="12" spans="1:10" s="22" customFormat="1" x14ac:dyDescent="0.2">
      <c r="H12" s="22" t="s">
        <v>28</v>
      </c>
      <c r="I12" s="20"/>
      <c r="J12" s="20">
        <f>SUM(J6:J11)</f>
        <v>484.61</v>
      </c>
    </row>
    <row r="13" spans="1:10" x14ac:dyDescent="0.2">
      <c r="I13" s="6"/>
      <c r="J13" s="6"/>
    </row>
    <row r="14" spans="1:10" x14ac:dyDescent="0.2">
      <c r="I14" s="6"/>
      <c r="J14" s="6"/>
    </row>
    <row r="15" spans="1:10" x14ac:dyDescent="0.2">
      <c r="I15" s="6"/>
      <c r="J15" s="6"/>
    </row>
    <row r="16" spans="1:10" x14ac:dyDescent="0.2">
      <c r="I16" s="6"/>
      <c r="J16" s="6"/>
    </row>
    <row r="17" spans="9:10" x14ac:dyDescent="0.2">
      <c r="I17" s="6"/>
      <c r="J17" s="6"/>
    </row>
    <row r="18" spans="9:10" x14ac:dyDescent="0.2">
      <c r="I18" s="6"/>
      <c r="J18" s="6"/>
    </row>
    <row r="19" spans="9:10" x14ac:dyDescent="0.2">
      <c r="I19" s="6"/>
      <c r="J19" s="6"/>
    </row>
    <row r="20" spans="9:10" x14ac:dyDescent="0.2">
      <c r="I20" s="6"/>
      <c r="J20" s="6"/>
    </row>
    <row r="21" spans="9:10" x14ac:dyDescent="0.2">
      <c r="I21" s="6"/>
      <c r="J21" s="6"/>
    </row>
  </sheetData>
  <pageMargins left="0.18" right="0.19" top="0.75" bottom="0.75" header="0.3" footer="0.3"/>
  <pageSetup scale="75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activeCell="G11" sqref="G11"/>
    </sheetView>
  </sheetViews>
  <sheetFormatPr defaultRowHeight="12.75" x14ac:dyDescent="0.2"/>
  <cols>
    <col min="1" max="1" width="19.140625" customWidth="1"/>
    <col min="2" max="2" width="10.140625" bestFit="1" customWidth="1"/>
    <col min="3" max="3" width="18" bestFit="1" customWidth="1"/>
    <col min="4" max="4" width="15.42578125" bestFit="1" customWidth="1"/>
    <col min="5" max="5" width="10.140625" customWidth="1"/>
    <col min="6" max="6" width="10.140625" bestFit="1" customWidth="1"/>
    <col min="7" max="7" width="19.5703125" customWidth="1"/>
    <col min="8" max="8" width="9.140625" style="10"/>
    <col min="9" max="9" width="11.28515625" bestFit="1" customWidth="1"/>
    <col min="10" max="10" width="10.7109375" customWidth="1"/>
    <col min="11" max="11" width="21.140625" customWidth="1"/>
  </cols>
  <sheetData>
    <row r="2" spans="1:9" x14ac:dyDescent="0.2">
      <c r="A2" s="19" t="s">
        <v>636</v>
      </c>
      <c r="B2" s="17"/>
      <c r="C2" s="17"/>
      <c r="D2" s="17"/>
      <c r="E2" s="17"/>
      <c r="F2" s="17"/>
      <c r="G2" s="17"/>
      <c r="H2" s="18"/>
      <c r="I2" s="17"/>
    </row>
    <row r="4" spans="1:9" s="13" customFormat="1" ht="25.5" x14ac:dyDescent="0.2">
      <c r="B4" s="14" t="s">
        <v>3</v>
      </c>
      <c r="C4" s="14" t="s">
        <v>20</v>
      </c>
      <c r="D4" s="14" t="s">
        <v>4</v>
      </c>
      <c r="E4" s="15" t="s">
        <v>2</v>
      </c>
      <c r="F4" s="14" t="s">
        <v>5</v>
      </c>
      <c r="G4" s="14" t="s">
        <v>6</v>
      </c>
      <c r="H4" s="16" t="s">
        <v>21</v>
      </c>
      <c r="I4" s="14" t="s">
        <v>22</v>
      </c>
    </row>
    <row r="5" spans="1:9" x14ac:dyDescent="0.2">
      <c r="A5" s="46" t="s">
        <v>638</v>
      </c>
      <c r="B5" s="7">
        <v>41009</v>
      </c>
      <c r="C5" t="s">
        <v>639</v>
      </c>
      <c r="D5" t="s">
        <v>640</v>
      </c>
      <c r="E5" s="45">
        <v>1659.92</v>
      </c>
      <c r="F5" s="7">
        <v>41080</v>
      </c>
      <c r="G5" s="26" t="s">
        <v>691</v>
      </c>
      <c r="H5" s="10">
        <v>1652.14</v>
      </c>
      <c r="I5" s="6">
        <f t="shared" ref="I5" si="0">E5-H5</f>
        <v>7.7799999999999727</v>
      </c>
    </row>
    <row r="6" spans="1:9" x14ac:dyDescent="0.2">
      <c r="A6" s="5"/>
      <c r="B6" s="7"/>
      <c r="C6" s="7"/>
      <c r="E6" s="30"/>
      <c r="F6" s="7"/>
      <c r="I6" s="6"/>
    </row>
    <row r="7" spans="1:9" x14ac:dyDescent="0.2">
      <c r="A7" s="5"/>
      <c r="B7" s="7"/>
      <c r="C7" s="7"/>
      <c r="E7" s="30"/>
      <c r="F7" s="7"/>
      <c r="I7" s="6"/>
    </row>
    <row r="8" spans="1:9" x14ac:dyDescent="0.2">
      <c r="B8" s="7"/>
      <c r="E8" s="30"/>
      <c r="F8" s="7"/>
      <c r="I8" s="6"/>
    </row>
    <row r="10" spans="1:9" x14ac:dyDescent="0.2">
      <c r="B10" s="7"/>
    </row>
    <row r="11" spans="1:9" x14ac:dyDescent="0.2">
      <c r="B11" s="7"/>
      <c r="E11" s="6"/>
      <c r="F11" s="6"/>
      <c r="G11" s="20" t="s">
        <v>28</v>
      </c>
      <c r="I11" s="20">
        <f>SUM(I5:I10)</f>
        <v>7.7799999999999727</v>
      </c>
    </row>
    <row r="15" spans="1:9" x14ac:dyDescent="0.2">
      <c r="F15" s="44"/>
    </row>
  </sheetData>
  <pageMargins left="0.35" right="0.47" top="1" bottom="1" header="0.5" footer="0.5"/>
  <pageSetup orientation="landscape" r:id="rId1"/>
  <headerFooter alignWithMargins="0">
    <oddHeader>&amp;L&amp;D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F12" sqref="A12:XFD12"/>
    </sheetView>
  </sheetViews>
  <sheetFormatPr defaultRowHeight="12.75" x14ac:dyDescent="0.2"/>
  <cols>
    <col min="1" max="1" width="17.5703125" customWidth="1"/>
    <col min="2" max="2" width="10.140625" bestFit="1" customWidth="1"/>
    <col min="3" max="3" width="23.140625" customWidth="1"/>
    <col min="4" max="4" width="15" customWidth="1"/>
    <col min="5" max="5" width="14.7109375" customWidth="1"/>
    <col min="6" max="6" width="10.7109375" bestFit="1" customWidth="1"/>
    <col min="7" max="7" width="19.42578125" bestFit="1" customWidth="1"/>
    <col min="8" max="8" width="15.7109375" customWidth="1"/>
    <col min="9" max="9" width="18.85546875" customWidth="1"/>
  </cols>
  <sheetData>
    <row r="1" spans="1:9" s="57" customFormat="1" x14ac:dyDescent="0.2">
      <c r="A1" s="72" t="s">
        <v>729</v>
      </c>
      <c r="B1" s="72"/>
      <c r="C1" s="72"/>
      <c r="D1" s="72"/>
      <c r="E1" s="72"/>
      <c r="F1" s="72"/>
      <c r="G1" s="72"/>
      <c r="H1" s="72"/>
      <c r="I1" s="72"/>
    </row>
    <row r="2" spans="1:9" s="13" customFormat="1" ht="25.5" customHeight="1" x14ac:dyDescent="0.2">
      <c r="B2" s="14" t="s">
        <v>3</v>
      </c>
      <c r="C2" s="14" t="s">
        <v>20</v>
      </c>
      <c r="D2" s="14" t="s">
        <v>4</v>
      </c>
      <c r="E2" s="15" t="s">
        <v>2</v>
      </c>
      <c r="F2" s="14" t="s">
        <v>5</v>
      </c>
      <c r="G2" s="14" t="s">
        <v>6</v>
      </c>
      <c r="H2" s="16" t="s">
        <v>21</v>
      </c>
      <c r="I2" s="14" t="s">
        <v>22</v>
      </c>
    </row>
    <row r="3" spans="1:9" x14ac:dyDescent="0.2">
      <c r="A3" s="26" t="s">
        <v>730</v>
      </c>
      <c r="B3" s="7">
        <v>41271</v>
      </c>
      <c r="C3" s="26" t="s">
        <v>731</v>
      </c>
      <c r="D3" s="26" t="s">
        <v>732</v>
      </c>
      <c r="E3" s="6">
        <v>1269.73</v>
      </c>
      <c r="F3" s="7">
        <v>41298</v>
      </c>
      <c r="G3" t="s">
        <v>841</v>
      </c>
      <c r="H3" s="6">
        <v>1269.73</v>
      </c>
      <c r="I3" s="6">
        <f t="shared" ref="I3:I12" si="0">E3-H3</f>
        <v>0</v>
      </c>
    </row>
    <row r="4" spans="1:9" x14ac:dyDescent="0.2">
      <c r="A4" s="26" t="s">
        <v>729</v>
      </c>
      <c r="B4" s="7">
        <v>42634</v>
      </c>
      <c r="C4" s="26" t="s">
        <v>59</v>
      </c>
      <c r="D4" s="26" t="s">
        <v>1054</v>
      </c>
      <c r="E4" s="6">
        <v>100</v>
      </c>
      <c r="F4" s="7"/>
      <c r="H4" s="6"/>
      <c r="I4" s="6">
        <f t="shared" si="0"/>
        <v>100</v>
      </c>
    </row>
    <row r="5" spans="1:9" x14ac:dyDescent="0.2">
      <c r="A5" s="26" t="s">
        <v>729</v>
      </c>
      <c r="B5" s="7">
        <v>42689</v>
      </c>
      <c r="C5" s="26" t="s">
        <v>1063</v>
      </c>
      <c r="D5" s="26" t="s">
        <v>1053</v>
      </c>
      <c r="E5" s="6">
        <v>50</v>
      </c>
      <c r="F5" s="7"/>
      <c r="H5" s="6"/>
      <c r="I5" s="6">
        <f t="shared" si="0"/>
        <v>50</v>
      </c>
    </row>
    <row r="6" spans="1:9" x14ac:dyDescent="0.2">
      <c r="A6" s="26" t="s">
        <v>729</v>
      </c>
      <c r="B6" s="7">
        <v>42754</v>
      </c>
      <c r="C6" s="26" t="s">
        <v>1083</v>
      </c>
      <c r="D6" s="26" t="s">
        <v>1053</v>
      </c>
      <c r="E6" s="6">
        <v>100</v>
      </c>
      <c r="F6" s="7"/>
      <c r="H6" s="6"/>
      <c r="I6" s="6">
        <f t="shared" si="0"/>
        <v>100</v>
      </c>
    </row>
    <row r="7" spans="1:9" x14ac:dyDescent="0.2">
      <c r="A7" s="26" t="s">
        <v>729</v>
      </c>
      <c r="B7" s="7">
        <v>42783</v>
      </c>
      <c r="C7" s="26" t="s">
        <v>1090</v>
      </c>
      <c r="D7" s="26" t="s">
        <v>1053</v>
      </c>
      <c r="E7" s="6">
        <v>100</v>
      </c>
      <c r="I7" s="6">
        <f t="shared" si="0"/>
        <v>100</v>
      </c>
    </row>
    <row r="8" spans="1:9" x14ac:dyDescent="0.2">
      <c r="A8" s="26" t="s">
        <v>729</v>
      </c>
      <c r="B8" s="7">
        <v>42809</v>
      </c>
      <c r="C8" s="26" t="s">
        <v>1099</v>
      </c>
      <c r="D8" s="26" t="s">
        <v>1053</v>
      </c>
      <c r="E8" s="6">
        <v>100</v>
      </c>
      <c r="I8" s="6">
        <f t="shared" si="0"/>
        <v>100</v>
      </c>
    </row>
    <row r="9" spans="1:9" x14ac:dyDescent="0.2">
      <c r="A9" s="26" t="s">
        <v>729</v>
      </c>
      <c r="B9" s="7">
        <v>42839</v>
      </c>
      <c r="C9" s="26" t="s">
        <v>1109</v>
      </c>
      <c r="D9" s="26" t="s">
        <v>1053</v>
      </c>
      <c r="E9" s="6">
        <v>100</v>
      </c>
      <c r="I9" s="6">
        <f t="shared" si="0"/>
        <v>100</v>
      </c>
    </row>
    <row r="10" spans="1:9" x14ac:dyDescent="0.2">
      <c r="A10" s="26" t="s">
        <v>729</v>
      </c>
      <c r="B10" s="7">
        <v>42873</v>
      </c>
      <c r="C10" s="26" t="s">
        <v>1120</v>
      </c>
      <c r="D10" s="26" t="s">
        <v>1053</v>
      </c>
      <c r="E10" s="6">
        <v>100</v>
      </c>
      <c r="I10" s="6">
        <f t="shared" si="0"/>
        <v>100</v>
      </c>
    </row>
    <row r="11" spans="1:9" x14ac:dyDescent="0.2">
      <c r="A11" s="26" t="s">
        <v>729</v>
      </c>
      <c r="B11" s="7">
        <v>42914</v>
      </c>
      <c r="C11" s="26" t="s">
        <v>1127</v>
      </c>
      <c r="D11" s="26" t="s">
        <v>1053</v>
      </c>
      <c r="E11" s="6">
        <v>100</v>
      </c>
      <c r="I11" s="6">
        <f t="shared" si="0"/>
        <v>100</v>
      </c>
    </row>
    <row r="12" spans="1:9" x14ac:dyDescent="0.2">
      <c r="A12" s="26" t="s">
        <v>729</v>
      </c>
      <c r="B12" s="7">
        <v>42928</v>
      </c>
      <c r="C12" s="26" t="s">
        <v>1134</v>
      </c>
      <c r="D12" s="26" t="s">
        <v>1053</v>
      </c>
      <c r="E12" s="6">
        <v>229</v>
      </c>
      <c r="I12" s="6">
        <f t="shared" si="0"/>
        <v>229</v>
      </c>
    </row>
    <row r="13" spans="1:9" x14ac:dyDescent="0.2">
      <c r="A13" s="26"/>
      <c r="B13" s="7"/>
      <c r="C13" s="26"/>
      <c r="D13" s="26"/>
      <c r="E13" s="6"/>
      <c r="I13" s="6"/>
    </row>
    <row r="14" spans="1:9" x14ac:dyDescent="0.2">
      <c r="I14" s="6"/>
    </row>
    <row r="15" spans="1:9" x14ac:dyDescent="0.2">
      <c r="H15" s="20" t="s">
        <v>28</v>
      </c>
      <c r="I15" s="6">
        <f>SUM(I3:I14)</f>
        <v>979</v>
      </c>
    </row>
    <row r="16" spans="1:9" x14ac:dyDescent="0.2">
      <c r="I16" s="6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11" sqref="H11"/>
    </sheetView>
  </sheetViews>
  <sheetFormatPr defaultRowHeight="12.75" x14ac:dyDescent="0.2"/>
  <cols>
    <col min="1" max="1" width="12.85546875" customWidth="1"/>
    <col min="3" max="3" width="19.140625" customWidth="1"/>
    <col min="4" max="4" width="17.42578125" customWidth="1"/>
    <col min="7" max="7" width="20.28515625" customWidth="1"/>
    <col min="8" max="8" width="13.28515625" customWidth="1"/>
    <col min="9" max="9" width="16.42578125" customWidth="1"/>
  </cols>
  <sheetData>
    <row r="1" spans="1:9" s="57" customFormat="1" x14ac:dyDescent="0.2">
      <c r="A1" s="72" t="s">
        <v>767</v>
      </c>
      <c r="B1" s="72"/>
      <c r="C1" s="72"/>
      <c r="D1" s="72"/>
      <c r="E1" s="72"/>
      <c r="F1" s="72"/>
      <c r="G1" s="72"/>
      <c r="H1" s="72"/>
      <c r="I1" s="72"/>
    </row>
    <row r="2" spans="1:9" s="13" customFormat="1" ht="25.5" customHeight="1" x14ac:dyDescent="0.2">
      <c r="B2" s="14" t="s">
        <v>3</v>
      </c>
      <c r="C2" s="14" t="s">
        <v>20</v>
      </c>
      <c r="D2" s="14" t="s">
        <v>4</v>
      </c>
      <c r="E2" s="15" t="s">
        <v>2</v>
      </c>
      <c r="F2" s="14" t="s">
        <v>5</v>
      </c>
      <c r="G2" s="14" t="s">
        <v>6</v>
      </c>
      <c r="H2" s="16" t="s">
        <v>21</v>
      </c>
      <c r="I2" s="14" t="s">
        <v>22</v>
      </c>
    </row>
    <row r="3" spans="1:9" x14ac:dyDescent="0.2">
      <c r="A3" s="26" t="s">
        <v>767</v>
      </c>
      <c r="B3" s="7">
        <v>41351</v>
      </c>
      <c r="C3" s="26" t="s">
        <v>768</v>
      </c>
      <c r="D3" s="26" t="s">
        <v>769</v>
      </c>
      <c r="E3">
        <v>1492.53</v>
      </c>
      <c r="F3" s="7">
        <v>41436</v>
      </c>
      <c r="G3" t="s">
        <v>842</v>
      </c>
      <c r="H3">
        <v>1452.55</v>
      </c>
      <c r="I3" s="6">
        <f>E3-H3</f>
        <v>39.980000000000018</v>
      </c>
    </row>
    <row r="4" spans="1:9" x14ac:dyDescent="0.2">
      <c r="I4" s="6"/>
    </row>
    <row r="5" spans="1:9" x14ac:dyDescent="0.2">
      <c r="I5" s="6"/>
    </row>
    <row r="6" spans="1:9" x14ac:dyDescent="0.2">
      <c r="G6" s="20" t="s">
        <v>28</v>
      </c>
      <c r="I6" s="6">
        <f>SUM(I3:I5)</f>
        <v>39.980000000000018</v>
      </c>
    </row>
  </sheetData>
  <mergeCells count="1">
    <mergeCell ref="A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selection activeCell="E4" sqref="E4"/>
    </sheetView>
  </sheetViews>
  <sheetFormatPr defaultRowHeight="12.75" x14ac:dyDescent="0.2"/>
  <cols>
    <col min="1" max="1" width="11.140625" bestFit="1" customWidth="1"/>
    <col min="2" max="2" width="10.140625" bestFit="1" customWidth="1"/>
    <col min="3" max="3" width="18" bestFit="1" customWidth="1"/>
    <col min="4" max="4" width="15.42578125" bestFit="1" customWidth="1"/>
    <col min="5" max="5" width="9.28515625" style="6" bestFit="1" customWidth="1"/>
    <col min="6" max="6" width="11.85546875" bestFit="1" customWidth="1"/>
    <col min="7" max="7" width="25.5703125" bestFit="1" customWidth="1"/>
    <col min="8" max="8" width="9.28515625" bestFit="1" customWidth="1"/>
    <col min="9" max="9" width="11.28515625" style="6" customWidth="1"/>
  </cols>
  <sheetData>
    <row r="1" spans="1:9" x14ac:dyDescent="0.2">
      <c r="A1" s="72" t="s">
        <v>814</v>
      </c>
      <c r="B1" s="72"/>
      <c r="C1" s="72"/>
      <c r="D1" s="72"/>
      <c r="E1" s="72"/>
      <c r="F1" s="72"/>
      <c r="G1" s="72"/>
      <c r="H1" s="72"/>
      <c r="I1" s="72"/>
    </row>
    <row r="2" spans="1:9" ht="25.5" x14ac:dyDescent="0.2">
      <c r="A2" s="13"/>
      <c r="B2" s="14" t="s">
        <v>3</v>
      </c>
      <c r="C2" s="14" t="s">
        <v>20</v>
      </c>
      <c r="D2" s="14" t="s">
        <v>4</v>
      </c>
      <c r="E2" s="15" t="s">
        <v>2</v>
      </c>
      <c r="F2" s="14" t="s">
        <v>5</v>
      </c>
      <c r="G2" s="14" t="s">
        <v>6</v>
      </c>
      <c r="H2" s="16" t="s">
        <v>21</v>
      </c>
      <c r="I2" s="15" t="s">
        <v>22</v>
      </c>
    </row>
    <row r="3" spans="1:9" x14ac:dyDescent="0.2">
      <c r="A3" s="26" t="s">
        <v>814</v>
      </c>
      <c r="B3" s="7">
        <v>41473</v>
      </c>
      <c r="C3" s="26" t="s">
        <v>811</v>
      </c>
      <c r="D3" s="26" t="s">
        <v>815</v>
      </c>
      <c r="E3" s="6">
        <v>9465</v>
      </c>
      <c r="F3" s="7">
        <v>41248</v>
      </c>
      <c r="G3" t="s">
        <v>880</v>
      </c>
      <c r="H3">
        <v>9300</v>
      </c>
      <c r="I3" s="6">
        <f>E3-H3</f>
        <v>165</v>
      </c>
    </row>
    <row r="6" spans="1:9" x14ac:dyDescent="0.2">
      <c r="G6" s="20" t="s">
        <v>28</v>
      </c>
      <c r="I6" s="6">
        <f>SUM(I3:I5)</f>
        <v>165</v>
      </c>
    </row>
  </sheetData>
  <mergeCells count="1">
    <mergeCell ref="A1:I1"/>
  </mergeCells>
  <pageMargins left="0.7" right="0.7" top="0.75" bottom="0.75" header="0.3" footer="0.3"/>
  <pageSetup scale="70" orientation="portrait" verticalDpi="599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C34" sqref="C34"/>
    </sheetView>
  </sheetViews>
  <sheetFormatPr defaultRowHeight="12.75" x14ac:dyDescent="0.2"/>
  <cols>
    <col min="1" max="1" width="16.140625" bestFit="1" customWidth="1"/>
    <col min="2" max="2" width="14.5703125" bestFit="1" customWidth="1"/>
    <col min="3" max="3" width="18" bestFit="1" customWidth="1"/>
    <col min="4" max="4" width="15.42578125" bestFit="1" customWidth="1"/>
    <col min="5" max="5" width="9.140625" style="6" bestFit="1" customWidth="1"/>
    <col min="6" max="6" width="10.7109375" bestFit="1" customWidth="1"/>
    <col min="7" max="7" width="19.5703125" bestFit="1" customWidth="1"/>
    <col min="8" max="8" width="13.85546875" bestFit="1" customWidth="1"/>
    <col min="9" max="9" width="15.85546875" style="6" bestFit="1" customWidth="1"/>
  </cols>
  <sheetData>
    <row r="1" spans="1:9" x14ac:dyDescent="0.2">
      <c r="H1" s="10"/>
    </row>
    <row r="2" spans="1:9" x14ac:dyDescent="0.2">
      <c r="A2" s="19" t="s">
        <v>858</v>
      </c>
      <c r="B2" s="19"/>
      <c r="C2" s="19"/>
      <c r="D2" s="19"/>
      <c r="E2" s="29"/>
      <c r="F2" s="19"/>
      <c r="G2" s="19"/>
      <c r="H2" s="23"/>
      <c r="I2" s="29"/>
    </row>
    <row r="3" spans="1:9" x14ac:dyDescent="0.2">
      <c r="H3" s="10"/>
    </row>
    <row r="4" spans="1:9" s="60" customFormat="1" x14ac:dyDescent="0.2">
      <c r="A4" s="13"/>
      <c r="B4" s="13" t="s">
        <v>3</v>
      </c>
      <c r="C4" s="13" t="s">
        <v>20</v>
      </c>
      <c r="D4" s="13" t="s">
        <v>4</v>
      </c>
      <c r="E4" s="61" t="s">
        <v>2</v>
      </c>
      <c r="F4" s="13" t="s">
        <v>5</v>
      </c>
      <c r="G4" s="13" t="s">
        <v>6</v>
      </c>
      <c r="H4" s="59" t="s">
        <v>21</v>
      </c>
      <c r="I4" s="61" t="s">
        <v>22</v>
      </c>
    </row>
    <row r="5" spans="1:9" x14ac:dyDescent="0.2">
      <c r="H5" s="10"/>
    </row>
    <row r="6" spans="1:9" x14ac:dyDescent="0.2">
      <c r="B6" s="7">
        <v>41662</v>
      </c>
      <c r="C6" s="26" t="s">
        <v>859</v>
      </c>
      <c r="D6" s="26" t="s">
        <v>860</v>
      </c>
      <c r="E6" s="6">
        <v>948.35</v>
      </c>
      <c r="F6" s="7">
        <v>42003</v>
      </c>
      <c r="G6" t="s">
        <v>929</v>
      </c>
      <c r="H6" s="10">
        <v>948.35</v>
      </c>
      <c r="I6" s="6">
        <f>E6-H6</f>
        <v>0</v>
      </c>
    </row>
    <row r="7" spans="1:9" x14ac:dyDescent="0.2">
      <c r="B7" s="7">
        <v>41694</v>
      </c>
      <c r="C7" t="s">
        <v>867</v>
      </c>
      <c r="D7" t="s">
        <v>860</v>
      </c>
      <c r="E7" s="6">
        <v>948.35</v>
      </c>
      <c r="F7" s="7">
        <v>42003</v>
      </c>
      <c r="G7" t="s">
        <v>929</v>
      </c>
      <c r="H7" s="10">
        <v>948.35</v>
      </c>
      <c r="I7" s="6">
        <f>E7-H7</f>
        <v>0</v>
      </c>
    </row>
    <row r="8" spans="1:9" x14ac:dyDescent="0.2">
      <c r="B8" s="7">
        <v>42142</v>
      </c>
      <c r="C8" t="s">
        <v>952</v>
      </c>
      <c r="D8" t="s">
        <v>953</v>
      </c>
      <c r="E8" s="6">
        <v>1812.66</v>
      </c>
      <c r="F8" s="7">
        <v>42353</v>
      </c>
      <c r="G8" t="s">
        <v>983</v>
      </c>
      <c r="H8">
        <v>1812.66</v>
      </c>
      <c r="I8" s="6">
        <f>E8-H8</f>
        <v>0</v>
      </c>
    </row>
    <row r="10" spans="1:9" x14ac:dyDescent="0.2">
      <c r="G10" s="22" t="s">
        <v>28</v>
      </c>
      <c r="I10" s="6">
        <f>SUM(I6:I9)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C64" sqref="C64"/>
    </sheetView>
  </sheetViews>
  <sheetFormatPr defaultRowHeight="12.75" x14ac:dyDescent="0.2"/>
  <cols>
    <col min="1" max="1" width="19.140625" customWidth="1"/>
    <col min="2" max="2" width="10.140625" bestFit="1" customWidth="1"/>
    <col min="3" max="3" width="18" bestFit="1" customWidth="1"/>
    <col min="4" max="4" width="15.42578125" bestFit="1" customWidth="1"/>
    <col min="5" max="5" width="10.140625" customWidth="1"/>
    <col min="6" max="6" width="10.140625" bestFit="1" customWidth="1"/>
    <col min="7" max="7" width="19.5703125" customWidth="1"/>
    <col min="8" max="8" width="9.140625" style="10" bestFit="1"/>
    <col min="9" max="9" width="11.28515625" bestFit="1" customWidth="1"/>
    <col min="10" max="10" width="10.7109375" customWidth="1"/>
    <col min="11" max="11" width="21.140625" customWidth="1"/>
  </cols>
  <sheetData>
    <row r="2" spans="1:9" x14ac:dyDescent="0.2">
      <c r="A2" s="19" t="s">
        <v>18</v>
      </c>
      <c r="B2" s="17"/>
      <c r="C2" s="17"/>
      <c r="D2" s="17"/>
      <c r="E2" s="17"/>
      <c r="F2" s="17"/>
      <c r="G2" s="17"/>
      <c r="H2" s="18"/>
      <c r="I2" s="17"/>
    </row>
    <row r="4" spans="1:9" s="13" customFormat="1" ht="25.5" x14ac:dyDescent="0.2">
      <c r="B4" s="14" t="s">
        <v>3</v>
      </c>
      <c r="C4" s="14" t="s">
        <v>20</v>
      </c>
      <c r="D4" s="14" t="s">
        <v>4</v>
      </c>
      <c r="E4" s="15" t="s">
        <v>2</v>
      </c>
      <c r="F4" s="14" t="s">
        <v>5</v>
      </c>
      <c r="G4" s="14" t="s">
        <v>6</v>
      </c>
      <c r="H4" s="16" t="s">
        <v>21</v>
      </c>
      <c r="I4" s="14" t="s">
        <v>22</v>
      </c>
    </row>
    <row r="5" spans="1:9" x14ac:dyDescent="0.2">
      <c r="E5" s="6"/>
      <c r="G5" s="4"/>
    </row>
    <row r="6" spans="1:9" x14ac:dyDescent="0.2">
      <c r="A6" s="5" t="s">
        <v>8</v>
      </c>
      <c r="B6" s="7">
        <v>35501</v>
      </c>
      <c r="C6" t="s">
        <v>19</v>
      </c>
      <c r="D6" t="s">
        <v>17</v>
      </c>
      <c r="E6" s="6">
        <v>3549.98</v>
      </c>
      <c r="F6" s="7">
        <v>37999</v>
      </c>
      <c r="G6" s="4" t="s">
        <v>23</v>
      </c>
      <c r="H6" s="10">
        <v>3549.98</v>
      </c>
      <c r="I6" s="6">
        <f>E6-H6</f>
        <v>0</v>
      </c>
    </row>
    <row r="7" spans="1:9" x14ac:dyDescent="0.2">
      <c r="A7" s="5" t="s">
        <v>8</v>
      </c>
      <c r="B7" s="7">
        <v>37348</v>
      </c>
      <c r="C7" t="s">
        <v>9</v>
      </c>
      <c r="D7" t="s">
        <v>7</v>
      </c>
      <c r="E7" s="6">
        <v>8000</v>
      </c>
      <c r="F7" s="7">
        <v>37999</v>
      </c>
      <c r="G7" s="4" t="s">
        <v>23</v>
      </c>
      <c r="H7" s="10">
        <v>3750.02</v>
      </c>
    </row>
    <row r="8" spans="1:9" x14ac:dyDescent="0.2">
      <c r="A8" s="5"/>
      <c r="B8" s="7"/>
      <c r="E8" s="6"/>
      <c r="F8" s="7">
        <v>37999</v>
      </c>
      <c r="G8" s="4" t="s">
        <v>24</v>
      </c>
      <c r="H8" s="10">
        <v>4249.9799999999996</v>
      </c>
      <c r="I8" s="6">
        <f>E7-H7-H8</f>
        <v>0</v>
      </c>
    </row>
    <row r="9" spans="1:9" x14ac:dyDescent="0.2">
      <c r="A9" s="9" t="s">
        <v>15</v>
      </c>
      <c r="B9" s="7">
        <v>37418</v>
      </c>
      <c r="C9" t="s">
        <v>16</v>
      </c>
      <c r="D9" t="s">
        <v>14</v>
      </c>
      <c r="E9" s="6">
        <v>1691.23</v>
      </c>
      <c r="F9" s="7">
        <v>37999</v>
      </c>
      <c r="G9" s="4" t="s">
        <v>24</v>
      </c>
      <c r="H9" s="10">
        <v>1691.23</v>
      </c>
      <c r="I9" s="6">
        <f>E9-H9</f>
        <v>0</v>
      </c>
    </row>
    <row r="10" spans="1:9" x14ac:dyDescent="0.2">
      <c r="A10" s="5" t="s">
        <v>8</v>
      </c>
      <c r="B10" s="7">
        <v>37530</v>
      </c>
      <c r="C10" t="s">
        <v>11</v>
      </c>
      <c r="D10" t="s">
        <v>10</v>
      </c>
      <c r="E10" s="6">
        <v>4390.3599999999997</v>
      </c>
      <c r="F10" s="7">
        <v>37999</v>
      </c>
      <c r="G10" s="4" t="s">
        <v>24</v>
      </c>
      <c r="H10" s="10">
        <v>158.79</v>
      </c>
      <c r="I10" s="6"/>
    </row>
    <row r="11" spans="1:9" x14ac:dyDescent="0.2">
      <c r="A11" s="5"/>
      <c r="B11" s="7"/>
      <c r="E11" s="6"/>
      <c r="F11" s="7">
        <v>38140</v>
      </c>
      <c r="G11" s="4" t="s">
        <v>105</v>
      </c>
      <c r="H11" s="10">
        <v>4231.57</v>
      </c>
      <c r="I11" s="10">
        <f>E10-H10-H11</f>
        <v>0</v>
      </c>
    </row>
    <row r="12" spans="1:9" x14ac:dyDescent="0.2">
      <c r="A12" s="5" t="s">
        <v>8</v>
      </c>
      <c r="B12" s="7">
        <v>37917</v>
      </c>
      <c r="C12" t="s">
        <v>13</v>
      </c>
      <c r="D12" s="8" t="s">
        <v>12</v>
      </c>
      <c r="E12" s="6">
        <v>8261.02</v>
      </c>
      <c r="F12" s="7">
        <v>40129</v>
      </c>
      <c r="G12" t="s">
        <v>395</v>
      </c>
      <c r="H12" s="10">
        <v>246.59</v>
      </c>
      <c r="I12" s="6"/>
    </row>
    <row r="13" spans="1:9" x14ac:dyDescent="0.2">
      <c r="A13" s="5" t="s">
        <v>8</v>
      </c>
      <c r="F13" s="7">
        <v>38140</v>
      </c>
      <c r="G13" s="4" t="s">
        <v>105</v>
      </c>
      <c r="H13" s="10">
        <v>8014.43</v>
      </c>
      <c r="I13" s="10">
        <f>E12-H13-H12</f>
        <v>0</v>
      </c>
    </row>
    <row r="14" spans="1:9" x14ac:dyDescent="0.2">
      <c r="A14" s="5" t="s">
        <v>8</v>
      </c>
      <c r="B14" s="7">
        <v>38531</v>
      </c>
      <c r="C14" t="s">
        <v>120</v>
      </c>
      <c r="D14" t="s">
        <v>124</v>
      </c>
      <c r="E14" s="6">
        <v>3350.15</v>
      </c>
      <c r="F14" s="7">
        <v>38841</v>
      </c>
      <c r="G14" s="4" t="s">
        <v>182</v>
      </c>
      <c r="H14" s="10">
        <v>3350.15</v>
      </c>
      <c r="I14" s="6">
        <f t="shared" ref="I14:I22" si="0">E14-H14</f>
        <v>0</v>
      </c>
    </row>
    <row r="15" spans="1:9" x14ac:dyDescent="0.2">
      <c r="A15" s="5" t="s">
        <v>8</v>
      </c>
      <c r="B15" s="7">
        <v>38531</v>
      </c>
      <c r="C15" t="s">
        <v>120</v>
      </c>
      <c r="D15" t="s">
        <v>125</v>
      </c>
      <c r="E15" s="6">
        <v>100</v>
      </c>
      <c r="F15" s="7">
        <v>40506</v>
      </c>
      <c r="G15" t="s">
        <v>453</v>
      </c>
      <c r="H15" s="10">
        <v>100</v>
      </c>
      <c r="I15" s="6">
        <f t="shared" si="0"/>
        <v>0</v>
      </c>
    </row>
    <row r="16" spans="1:9" x14ac:dyDescent="0.2">
      <c r="A16" s="5" t="s">
        <v>8</v>
      </c>
      <c r="B16" s="7">
        <v>38531</v>
      </c>
      <c r="C16" t="s">
        <v>120</v>
      </c>
      <c r="D16" t="s">
        <v>125</v>
      </c>
      <c r="E16" s="6">
        <v>100</v>
      </c>
      <c r="F16" s="7">
        <v>40506</v>
      </c>
      <c r="G16" t="s">
        <v>453</v>
      </c>
      <c r="H16" s="10">
        <v>100</v>
      </c>
      <c r="I16" s="6">
        <f t="shared" si="0"/>
        <v>0</v>
      </c>
    </row>
    <row r="17" spans="1:9" x14ac:dyDescent="0.2">
      <c r="A17" s="5" t="s">
        <v>135</v>
      </c>
      <c r="B17" s="7">
        <v>38575</v>
      </c>
      <c r="C17" t="s">
        <v>130</v>
      </c>
      <c r="D17" t="s">
        <v>136</v>
      </c>
      <c r="E17" s="6">
        <v>100</v>
      </c>
      <c r="F17" s="7">
        <v>40506</v>
      </c>
      <c r="G17" t="s">
        <v>453</v>
      </c>
      <c r="H17" s="10">
        <v>100</v>
      </c>
      <c r="I17" s="6">
        <f t="shared" si="0"/>
        <v>0</v>
      </c>
    </row>
    <row r="18" spans="1:9" x14ac:dyDescent="0.2">
      <c r="A18" s="5" t="s">
        <v>135</v>
      </c>
      <c r="B18" s="7">
        <v>38575</v>
      </c>
      <c r="C18" t="s">
        <v>130</v>
      </c>
      <c r="D18" t="s">
        <v>136</v>
      </c>
      <c r="E18" s="6">
        <v>20</v>
      </c>
      <c r="F18" s="7">
        <v>40506</v>
      </c>
      <c r="G18" t="s">
        <v>453</v>
      </c>
      <c r="H18" s="10">
        <v>20</v>
      </c>
      <c r="I18" s="6">
        <f t="shared" si="0"/>
        <v>0</v>
      </c>
    </row>
    <row r="19" spans="1:9" x14ac:dyDescent="0.2">
      <c r="A19" s="5" t="s">
        <v>8</v>
      </c>
      <c r="B19" s="7">
        <v>38595</v>
      </c>
      <c r="C19" s="7" t="s">
        <v>133</v>
      </c>
      <c r="D19" t="s">
        <v>136</v>
      </c>
      <c r="E19" s="30">
        <v>100</v>
      </c>
      <c r="F19" s="7">
        <v>40506</v>
      </c>
      <c r="G19" t="s">
        <v>453</v>
      </c>
      <c r="H19" s="10">
        <v>100</v>
      </c>
      <c r="I19" s="6">
        <f t="shared" si="0"/>
        <v>0</v>
      </c>
    </row>
    <row r="20" spans="1:9" x14ac:dyDescent="0.2">
      <c r="A20" s="5" t="s">
        <v>8</v>
      </c>
      <c r="B20" s="7">
        <v>38651</v>
      </c>
      <c r="C20" s="7" t="s">
        <v>139</v>
      </c>
      <c r="D20" t="s">
        <v>136</v>
      </c>
      <c r="E20" s="30">
        <v>100</v>
      </c>
      <c r="F20" s="7">
        <v>40506</v>
      </c>
      <c r="G20" t="s">
        <v>453</v>
      </c>
      <c r="H20" s="10">
        <v>100</v>
      </c>
      <c r="I20" s="6">
        <f t="shared" si="0"/>
        <v>0</v>
      </c>
    </row>
    <row r="21" spans="1:9" x14ac:dyDescent="0.2">
      <c r="A21" s="5" t="s">
        <v>8</v>
      </c>
      <c r="B21" s="7">
        <v>38651</v>
      </c>
      <c r="C21" s="7" t="s">
        <v>140</v>
      </c>
      <c r="D21" t="s">
        <v>136</v>
      </c>
      <c r="E21" s="30">
        <v>100</v>
      </c>
      <c r="F21" s="7">
        <v>40506</v>
      </c>
      <c r="G21" t="s">
        <v>453</v>
      </c>
      <c r="H21" s="10">
        <v>100</v>
      </c>
      <c r="I21" s="6">
        <f t="shared" si="0"/>
        <v>0</v>
      </c>
    </row>
    <row r="22" spans="1:9" x14ac:dyDescent="0.2">
      <c r="A22" s="5" t="s">
        <v>8</v>
      </c>
      <c r="B22" s="7">
        <v>39081</v>
      </c>
      <c r="C22" s="7" t="s">
        <v>143</v>
      </c>
      <c r="D22" t="s">
        <v>136</v>
      </c>
      <c r="E22" s="30">
        <v>100</v>
      </c>
      <c r="F22" s="7">
        <v>40506</v>
      </c>
      <c r="G22" t="s">
        <v>453</v>
      </c>
      <c r="H22" s="10">
        <v>100</v>
      </c>
      <c r="I22" s="6">
        <f t="shared" si="0"/>
        <v>0</v>
      </c>
    </row>
    <row r="23" spans="1:9" x14ac:dyDescent="0.2">
      <c r="A23" s="5" t="s">
        <v>8</v>
      </c>
      <c r="B23" s="7">
        <v>39081</v>
      </c>
      <c r="C23" s="7" t="s">
        <v>143</v>
      </c>
      <c r="D23" t="s">
        <v>136</v>
      </c>
      <c r="E23" s="30">
        <v>100</v>
      </c>
      <c r="F23" s="7">
        <v>40506</v>
      </c>
      <c r="G23" t="s">
        <v>453</v>
      </c>
      <c r="H23" s="10">
        <v>100</v>
      </c>
      <c r="I23" s="6">
        <f t="shared" ref="I23:I54" si="1">E23-H23</f>
        <v>0</v>
      </c>
    </row>
    <row r="24" spans="1:9" x14ac:dyDescent="0.2">
      <c r="A24" s="5" t="s">
        <v>8</v>
      </c>
      <c r="B24" s="7">
        <v>38758</v>
      </c>
      <c r="C24" s="7" t="s">
        <v>146</v>
      </c>
      <c r="D24" t="s">
        <v>136</v>
      </c>
      <c r="E24" s="30">
        <v>100</v>
      </c>
      <c r="F24" s="7">
        <v>40506</v>
      </c>
      <c r="G24" t="s">
        <v>453</v>
      </c>
      <c r="H24" s="10">
        <v>100</v>
      </c>
      <c r="I24" s="6">
        <f t="shared" si="1"/>
        <v>0</v>
      </c>
    </row>
    <row r="25" spans="1:9" x14ac:dyDescent="0.2">
      <c r="A25" s="5" t="s">
        <v>8</v>
      </c>
      <c r="B25" s="7">
        <v>38819</v>
      </c>
      <c r="C25" s="7" t="s">
        <v>171</v>
      </c>
      <c r="D25" t="s">
        <v>136</v>
      </c>
      <c r="E25" s="30">
        <v>100</v>
      </c>
      <c r="F25" s="7">
        <v>40506</v>
      </c>
      <c r="G25" t="s">
        <v>453</v>
      </c>
      <c r="H25" s="10">
        <v>100</v>
      </c>
      <c r="I25" s="6">
        <f t="shared" si="1"/>
        <v>0</v>
      </c>
    </row>
    <row r="26" spans="1:9" x14ac:dyDescent="0.2">
      <c r="A26" s="5" t="s">
        <v>8</v>
      </c>
      <c r="B26" s="7">
        <v>38819</v>
      </c>
      <c r="C26" s="7" t="s">
        <v>171</v>
      </c>
      <c r="D26" t="s">
        <v>136</v>
      </c>
      <c r="E26" s="30">
        <v>100</v>
      </c>
      <c r="F26" s="7">
        <v>40506</v>
      </c>
      <c r="G26" t="s">
        <v>453</v>
      </c>
      <c r="H26" s="10">
        <v>100</v>
      </c>
      <c r="I26" s="6">
        <f t="shared" si="1"/>
        <v>0</v>
      </c>
    </row>
    <row r="27" spans="1:9" x14ac:dyDescent="0.2">
      <c r="A27" s="5" t="s">
        <v>8</v>
      </c>
      <c r="B27" s="7">
        <v>38849</v>
      </c>
      <c r="C27" s="7" t="s">
        <v>176</v>
      </c>
      <c r="D27" t="s">
        <v>136</v>
      </c>
      <c r="E27" s="30">
        <v>100</v>
      </c>
      <c r="F27" s="7">
        <v>40506</v>
      </c>
      <c r="G27" t="s">
        <v>453</v>
      </c>
      <c r="H27" s="10">
        <v>100</v>
      </c>
      <c r="I27" s="6">
        <f t="shared" si="1"/>
        <v>0</v>
      </c>
    </row>
    <row r="28" spans="1:9" x14ac:dyDescent="0.2">
      <c r="A28" s="5" t="s">
        <v>8</v>
      </c>
      <c r="B28" s="7">
        <v>38870</v>
      </c>
      <c r="C28" s="7" t="s">
        <v>184</v>
      </c>
      <c r="D28" t="s">
        <v>136</v>
      </c>
      <c r="E28" s="30">
        <v>100</v>
      </c>
      <c r="F28" s="7">
        <v>40506</v>
      </c>
      <c r="G28" t="s">
        <v>453</v>
      </c>
      <c r="H28" s="10">
        <v>100</v>
      </c>
      <c r="I28" s="6">
        <f t="shared" si="1"/>
        <v>0</v>
      </c>
    </row>
    <row r="29" spans="1:9" x14ac:dyDescent="0.2">
      <c r="A29" s="5" t="s">
        <v>8</v>
      </c>
      <c r="B29" s="7">
        <v>38936</v>
      </c>
      <c r="C29" s="7" t="s">
        <v>196</v>
      </c>
      <c r="D29" t="s">
        <v>136</v>
      </c>
      <c r="E29" s="30">
        <v>200</v>
      </c>
      <c r="F29" s="7">
        <v>40506</v>
      </c>
      <c r="G29" t="s">
        <v>453</v>
      </c>
      <c r="H29" s="10">
        <v>200</v>
      </c>
      <c r="I29" s="6">
        <f t="shared" si="1"/>
        <v>0</v>
      </c>
    </row>
    <row r="30" spans="1:9" x14ac:dyDescent="0.2">
      <c r="A30" s="5" t="s">
        <v>8</v>
      </c>
      <c r="B30" s="7">
        <v>38953</v>
      </c>
      <c r="C30" s="7" t="s">
        <v>197</v>
      </c>
      <c r="D30" t="s">
        <v>136</v>
      </c>
      <c r="E30" s="30">
        <v>100</v>
      </c>
      <c r="F30" s="7">
        <v>40506</v>
      </c>
      <c r="G30" t="s">
        <v>453</v>
      </c>
      <c r="H30" s="10">
        <v>100</v>
      </c>
      <c r="I30" s="6">
        <f t="shared" si="1"/>
        <v>0</v>
      </c>
    </row>
    <row r="31" spans="1:9" x14ac:dyDescent="0.2">
      <c r="A31" s="5" t="s">
        <v>8</v>
      </c>
      <c r="B31" s="7">
        <v>39024</v>
      </c>
      <c r="C31" s="7" t="s">
        <v>204</v>
      </c>
      <c r="D31" t="s">
        <v>136</v>
      </c>
      <c r="E31" s="30">
        <v>100</v>
      </c>
      <c r="F31" s="7">
        <v>40506</v>
      </c>
      <c r="G31" t="s">
        <v>453</v>
      </c>
      <c r="H31" s="10">
        <v>100</v>
      </c>
      <c r="I31" s="6">
        <f t="shared" si="1"/>
        <v>0</v>
      </c>
    </row>
    <row r="32" spans="1:9" x14ac:dyDescent="0.2">
      <c r="A32" s="5" t="s">
        <v>8</v>
      </c>
      <c r="B32" s="7">
        <v>39024</v>
      </c>
      <c r="C32" s="7" t="s">
        <v>205</v>
      </c>
      <c r="D32" t="s">
        <v>207</v>
      </c>
      <c r="E32" s="30">
        <v>1469.3</v>
      </c>
      <c r="F32" s="7">
        <v>40506</v>
      </c>
      <c r="G32" t="s">
        <v>453</v>
      </c>
      <c r="H32" s="10">
        <v>1469.3</v>
      </c>
      <c r="I32" s="6">
        <f t="shared" si="1"/>
        <v>0</v>
      </c>
    </row>
    <row r="33" spans="1:9" x14ac:dyDescent="0.2">
      <c r="A33" s="5" t="s">
        <v>8</v>
      </c>
      <c r="B33" s="7">
        <v>39041</v>
      </c>
      <c r="C33" s="7" t="s">
        <v>208</v>
      </c>
      <c r="D33" t="s">
        <v>136</v>
      </c>
      <c r="E33" s="30">
        <v>100</v>
      </c>
      <c r="F33" s="7">
        <v>40506</v>
      </c>
      <c r="G33" t="s">
        <v>453</v>
      </c>
      <c r="H33" s="10">
        <v>100</v>
      </c>
      <c r="I33" s="6">
        <f t="shared" si="1"/>
        <v>0</v>
      </c>
    </row>
    <row r="34" spans="1:9" x14ac:dyDescent="0.2">
      <c r="A34" s="5" t="s">
        <v>8</v>
      </c>
      <c r="B34" s="7">
        <v>39052</v>
      </c>
      <c r="C34" s="7" t="s">
        <v>209</v>
      </c>
      <c r="D34" t="s">
        <v>210</v>
      </c>
      <c r="E34" s="30">
        <v>2361</v>
      </c>
      <c r="F34" s="7">
        <v>40506</v>
      </c>
      <c r="G34" t="s">
        <v>453</v>
      </c>
      <c r="H34" s="10">
        <v>2361</v>
      </c>
      <c r="I34" s="6">
        <f t="shared" si="1"/>
        <v>0</v>
      </c>
    </row>
    <row r="35" spans="1:9" x14ac:dyDescent="0.2">
      <c r="A35" s="5" t="s">
        <v>8</v>
      </c>
      <c r="B35" s="7">
        <v>39071</v>
      </c>
      <c r="C35" s="7" t="s">
        <v>211</v>
      </c>
      <c r="D35" t="s">
        <v>136</v>
      </c>
      <c r="E35" s="30">
        <v>100</v>
      </c>
      <c r="F35" s="7">
        <v>40506</v>
      </c>
      <c r="G35" t="s">
        <v>453</v>
      </c>
      <c r="H35" s="10">
        <v>100</v>
      </c>
      <c r="I35" s="6">
        <f t="shared" si="1"/>
        <v>0</v>
      </c>
    </row>
    <row r="36" spans="1:9" x14ac:dyDescent="0.2">
      <c r="A36" s="5" t="s">
        <v>8</v>
      </c>
      <c r="B36" s="7">
        <v>39104</v>
      </c>
      <c r="C36" s="7" t="s">
        <v>212</v>
      </c>
      <c r="D36" t="s">
        <v>136</v>
      </c>
      <c r="E36" s="30">
        <v>100</v>
      </c>
      <c r="F36" s="7">
        <v>40506</v>
      </c>
      <c r="G36" t="s">
        <v>453</v>
      </c>
      <c r="H36" s="10">
        <v>100</v>
      </c>
      <c r="I36" s="6">
        <f t="shared" si="1"/>
        <v>0</v>
      </c>
    </row>
    <row r="37" spans="1:9" x14ac:dyDescent="0.2">
      <c r="A37" s="5" t="s">
        <v>8</v>
      </c>
      <c r="B37" s="7">
        <v>39143</v>
      </c>
      <c r="C37" s="7" t="s">
        <v>218</v>
      </c>
      <c r="D37" t="s">
        <v>136</v>
      </c>
      <c r="E37" s="30">
        <v>200</v>
      </c>
      <c r="F37" s="7">
        <v>40506</v>
      </c>
      <c r="G37" t="s">
        <v>453</v>
      </c>
      <c r="H37" s="10">
        <v>200</v>
      </c>
      <c r="I37" s="6">
        <f t="shared" si="1"/>
        <v>0</v>
      </c>
    </row>
    <row r="38" spans="1:9" x14ac:dyDescent="0.2">
      <c r="A38" s="5" t="s">
        <v>8</v>
      </c>
      <c r="B38" s="7">
        <v>39192</v>
      </c>
      <c r="C38" s="7" t="s">
        <v>229</v>
      </c>
      <c r="D38" t="s">
        <v>136</v>
      </c>
      <c r="E38" s="30">
        <v>100</v>
      </c>
      <c r="F38" s="7">
        <v>40506</v>
      </c>
      <c r="G38" t="s">
        <v>453</v>
      </c>
      <c r="H38" s="10">
        <v>100</v>
      </c>
      <c r="I38" s="6">
        <f t="shared" si="1"/>
        <v>0</v>
      </c>
    </row>
    <row r="39" spans="1:9" x14ac:dyDescent="0.2">
      <c r="A39" s="5" t="s">
        <v>8</v>
      </c>
      <c r="B39" s="7">
        <v>39199</v>
      </c>
      <c r="C39" s="7" t="s">
        <v>231</v>
      </c>
      <c r="D39" t="s">
        <v>136</v>
      </c>
      <c r="E39" s="30">
        <v>200</v>
      </c>
      <c r="F39" s="7">
        <v>40506</v>
      </c>
      <c r="G39" t="s">
        <v>453</v>
      </c>
      <c r="H39" s="10">
        <v>200</v>
      </c>
      <c r="I39" s="6">
        <f t="shared" si="1"/>
        <v>0</v>
      </c>
    </row>
    <row r="40" spans="1:9" x14ac:dyDescent="0.2">
      <c r="A40" s="5" t="s">
        <v>8</v>
      </c>
      <c r="B40" s="7">
        <v>39258</v>
      </c>
      <c r="C40" s="7" t="s">
        <v>242</v>
      </c>
      <c r="D40" t="s">
        <v>136</v>
      </c>
      <c r="E40" s="30">
        <v>100</v>
      </c>
      <c r="F40" s="7">
        <v>40506</v>
      </c>
      <c r="G40" t="s">
        <v>453</v>
      </c>
      <c r="H40" s="10">
        <v>100</v>
      </c>
      <c r="I40" s="6">
        <f t="shared" si="1"/>
        <v>0</v>
      </c>
    </row>
    <row r="41" spans="1:9" x14ac:dyDescent="0.2">
      <c r="A41" s="5" t="s">
        <v>8</v>
      </c>
      <c r="B41" s="7">
        <v>39287</v>
      </c>
      <c r="C41" s="7" t="s">
        <v>245</v>
      </c>
      <c r="D41" t="s">
        <v>246</v>
      </c>
      <c r="E41" s="30">
        <v>1185.8</v>
      </c>
      <c r="F41" s="7">
        <v>39619</v>
      </c>
      <c r="G41" s="6" t="s">
        <v>304</v>
      </c>
      <c r="H41" s="10">
        <v>1185.8</v>
      </c>
      <c r="I41" s="6">
        <f t="shared" si="1"/>
        <v>0</v>
      </c>
    </row>
    <row r="42" spans="1:9" x14ac:dyDescent="0.2">
      <c r="A42" s="5" t="s">
        <v>8</v>
      </c>
      <c r="B42" s="7">
        <v>39287</v>
      </c>
      <c r="C42" s="7" t="s">
        <v>245</v>
      </c>
      <c r="D42" t="s">
        <v>136</v>
      </c>
      <c r="E42" s="30">
        <v>166.83</v>
      </c>
      <c r="F42" s="7">
        <v>40506</v>
      </c>
      <c r="G42" t="s">
        <v>453</v>
      </c>
      <c r="H42" s="10">
        <v>166.83</v>
      </c>
      <c r="I42" s="6">
        <f t="shared" si="1"/>
        <v>0</v>
      </c>
    </row>
    <row r="43" spans="1:9" x14ac:dyDescent="0.2">
      <c r="A43" s="5" t="s">
        <v>8</v>
      </c>
      <c r="B43" s="7">
        <v>39311</v>
      </c>
      <c r="C43" s="7" t="s">
        <v>253</v>
      </c>
      <c r="D43" t="s">
        <v>256</v>
      </c>
      <c r="E43" s="30">
        <v>866.61</v>
      </c>
      <c r="F43" s="7">
        <v>40129</v>
      </c>
      <c r="G43" t="s">
        <v>395</v>
      </c>
      <c r="H43" s="10">
        <v>866.61</v>
      </c>
      <c r="I43" s="6">
        <f t="shared" si="1"/>
        <v>0</v>
      </c>
    </row>
    <row r="44" spans="1:9" x14ac:dyDescent="0.2">
      <c r="A44" s="5" t="s">
        <v>8</v>
      </c>
      <c r="B44" s="7">
        <v>39451</v>
      </c>
      <c r="C44" s="7" t="s">
        <v>274</v>
      </c>
      <c r="D44" t="s">
        <v>275</v>
      </c>
      <c r="E44" s="30">
        <v>2537.4499999999998</v>
      </c>
      <c r="F44" s="7">
        <v>39619</v>
      </c>
      <c r="G44" s="6" t="s">
        <v>304</v>
      </c>
      <c r="H44" s="10">
        <v>2537.4499999999998</v>
      </c>
      <c r="I44" s="6">
        <f t="shared" si="1"/>
        <v>0</v>
      </c>
    </row>
    <row r="45" spans="1:9" x14ac:dyDescent="0.2">
      <c r="A45" s="5" t="s">
        <v>8</v>
      </c>
      <c r="B45" s="7">
        <v>39493</v>
      </c>
      <c r="C45" s="7" t="s">
        <v>285</v>
      </c>
      <c r="D45" t="s">
        <v>287</v>
      </c>
      <c r="E45" s="30">
        <v>1179.6199999999999</v>
      </c>
      <c r="F45" s="7">
        <v>39619</v>
      </c>
      <c r="G45" s="6" t="s">
        <v>304</v>
      </c>
      <c r="H45" s="10">
        <v>1179.6199999999999</v>
      </c>
      <c r="I45" s="6">
        <f t="shared" si="1"/>
        <v>0</v>
      </c>
    </row>
    <row r="46" spans="1:9" x14ac:dyDescent="0.2">
      <c r="A46" s="5" t="s">
        <v>8</v>
      </c>
      <c r="B46" s="7">
        <v>39939</v>
      </c>
      <c r="C46" s="7" t="s">
        <v>363</v>
      </c>
      <c r="D46" t="s">
        <v>364</v>
      </c>
      <c r="E46" s="30">
        <v>400</v>
      </c>
      <c r="F46" s="7">
        <v>40506</v>
      </c>
      <c r="G46" t="s">
        <v>453</v>
      </c>
      <c r="H46" s="10">
        <v>400</v>
      </c>
      <c r="I46" s="6">
        <f t="shared" si="1"/>
        <v>0</v>
      </c>
    </row>
    <row r="47" spans="1:9" x14ac:dyDescent="0.2">
      <c r="A47" s="5" t="s">
        <v>8</v>
      </c>
      <c r="B47" s="7">
        <v>39960</v>
      </c>
      <c r="C47" s="7" t="s">
        <v>368</v>
      </c>
      <c r="D47" t="s">
        <v>364</v>
      </c>
      <c r="E47" s="30">
        <v>555.32000000000005</v>
      </c>
      <c r="F47" s="7">
        <v>40506</v>
      </c>
      <c r="G47" t="s">
        <v>453</v>
      </c>
      <c r="H47" s="10">
        <v>555.32000000000005</v>
      </c>
      <c r="I47" s="6">
        <f t="shared" si="1"/>
        <v>0</v>
      </c>
    </row>
    <row r="48" spans="1:9" x14ac:dyDescent="0.2">
      <c r="A48" s="5" t="s">
        <v>8</v>
      </c>
      <c r="B48" s="7">
        <v>40052</v>
      </c>
      <c r="C48" s="7" t="s">
        <v>382</v>
      </c>
      <c r="D48" t="s">
        <v>383</v>
      </c>
      <c r="E48" s="30">
        <v>2866.5</v>
      </c>
      <c r="F48" s="7">
        <v>40506</v>
      </c>
      <c r="G48" t="s">
        <v>453</v>
      </c>
      <c r="H48" s="10">
        <v>2866.5</v>
      </c>
      <c r="I48" s="6">
        <f t="shared" si="1"/>
        <v>0</v>
      </c>
    </row>
    <row r="49" spans="1:9" x14ac:dyDescent="0.2">
      <c r="A49" t="s">
        <v>8</v>
      </c>
      <c r="B49" s="7">
        <v>40746</v>
      </c>
      <c r="C49" t="s">
        <v>13</v>
      </c>
      <c r="D49" t="s">
        <v>521</v>
      </c>
      <c r="E49" s="30">
        <v>2600</v>
      </c>
      <c r="F49" s="7"/>
      <c r="I49" s="6">
        <f t="shared" si="1"/>
        <v>2600</v>
      </c>
    </row>
    <row r="50" spans="1:9" x14ac:dyDescent="0.2">
      <c r="A50" t="s">
        <v>8</v>
      </c>
      <c r="B50" s="7">
        <v>41064</v>
      </c>
      <c r="C50" s="7" t="s">
        <v>671</v>
      </c>
      <c r="D50" t="s">
        <v>672</v>
      </c>
      <c r="E50" s="30">
        <v>93</v>
      </c>
      <c r="I50" s="6">
        <f t="shared" si="1"/>
        <v>93</v>
      </c>
    </row>
    <row r="51" spans="1:9" x14ac:dyDescent="0.2">
      <c r="A51" s="26" t="s">
        <v>8</v>
      </c>
      <c r="B51" s="7">
        <v>41404</v>
      </c>
      <c r="C51" s="37" t="s">
        <v>781</v>
      </c>
      <c r="D51" s="26" t="s">
        <v>782</v>
      </c>
      <c r="E51" s="30">
        <v>345.59</v>
      </c>
      <c r="I51" s="6">
        <f t="shared" si="1"/>
        <v>345.59</v>
      </c>
    </row>
    <row r="52" spans="1:9" x14ac:dyDescent="0.2">
      <c r="A52" s="26" t="s">
        <v>8</v>
      </c>
      <c r="B52" s="7">
        <v>41764</v>
      </c>
      <c r="C52" s="37" t="s">
        <v>359</v>
      </c>
      <c r="D52" s="26" t="s">
        <v>889</v>
      </c>
      <c r="E52" s="30">
        <v>2772.08</v>
      </c>
      <c r="I52" s="6">
        <f t="shared" si="1"/>
        <v>2772.08</v>
      </c>
    </row>
    <row r="53" spans="1:9" x14ac:dyDescent="0.2">
      <c r="A53" s="26" t="s">
        <v>8</v>
      </c>
      <c r="B53" s="7">
        <v>42142</v>
      </c>
      <c r="C53" s="37" t="s">
        <v>431</v>
      </c>
      <c r="D53" s="26" t="s">
        <v>951</v>
      </c>
      <c r="E53" s="30">
        <v>108.73</v>
      </c>
      <c r="I53" s="6">
        <f t="shared" si="1"/>
        <v>108.73</v>
      </c>
    </row>
    <row r="54" spans="1:9" x14ac:dyDescent="0.2">
      <c r="A54" s="26" t="s">
        <v>8</v>
      </c>
      <c r="B54" s="7">
        <v>42657</v>
      </c>
      <c r="C54" s="37" t="s">
        <v>13</v>
      </c>
      <c r="D54" s="26" t="s">
        <v>1053</v>
      </c>
      <c r="E54" s="30">
        <v>50</v>
      </c>
      <c r="I54" s="6">
        <f t="shared" si="1"/>
        <v>50</v>
      </c>
    </row>
    <row r="55" spans="1:9" x14ac:dyDescent="0.2">
      <c r="A55" s="26"/>
      <c r="B55" s="7"/>
      <c r="C55" s="37"/>
      <c r="D55" s="26"/>
      <c r="E55" s="30"/>
      <c r="I55" s="6"/>
    </row>
    <row r="56" spans="1:9" x14ac:dyDescent="0.2">
      <c r="A56" s="26"/>
      <c r="B56" s="7"/>
      <c r="C56" s="37"/>
      <c r="D56" s="26"/>
      <c r="E56" s="30"/>
      <c r="I56" s="6"/>
    </row>
    <row r="57" spans="1:9" x14ac:dyDescent="0.2">
      <c r="B57" s="7"/>
      <c r="E57" s="6"/>
      <c r="F57" s="6"/>
      <c r="G57" s="20" t="s">
        <v>28</v>
      </c>
      <c r="I57" s="20">
        <f>SUM(I5:I54)</f>
        <v>5969.4</v>
      </c>
    </row>
    <row r="61" spans="1:9" x14ac:dyDescent="0.2">
      <c r="F61" s="44"/>
    </row>
  </sheetData>
  <phoneticPr fontId="0" type="noConversion"/>
  <pageMargins left="0.35" right="0.47" top="1" bottom="1" header="0.5" footer="0.5"/>
  <pageSetup orientation="landscape" r:id="rId1"/>
  <headerFooter alignWithMargins="0">
    <oddHeader>&amp;L&amp;D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workbookViewId="0">
      <selection activeCell="F20" sqref="F20"/>
    </sheetView>
  </sheetViews>
  <sheetFormatPr defaultRowHeight="12.75" x14ac:dyDescent="0.2"/>
  <cols>
    <col min="1" max="1" width="24.85546875" bestFit="1" customWidth="1"/>
    <col min="2" max="2" width="10.140625" bestFit="1" customWidth="1"/>
    <col min="3" max="3" width="18" bestFit="1" customWidth="1"/>
    <col min="4" max="4" width="15.42578125" bestFit="1" customWidth="1"/>
    <col min="5" max="5" width="10.140625" bestFit="1" customWidth="1"/>
    <col min="6" max="6" width="10.85546875" customWidth="1"/>
    <col min="7" max="7" width="19.5703125" customWidth="1"/>
    <col min="9" max="9" width="12.42578125" customWidth="1"/>
  </cols>
  <sheetData>
    <row r="2" spans="1:9" x14ac:dyDescent="0.2">
      <c r="A2" s="19" t="s">
        <v>463</v>
      </c>
      <c r="B2" s="21"/>
      <c r="C2" s="21"/>
      <c r="D2" s="21"/>
      <c r="E2" s="21"/>
      <c r="F2" s="21"/>
      <c r="G2" s="21"/>
      <c r="H2" s="21"/>
      <c r="I2" s="21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5" t="s">
        <v>2</v>
      </c>
      <c r="F4" s="14" t="s">
        <v>5</v>
      </c>
      <c r="G4" s="14" t="s">
        <v>6</v>
      </c>
      <c r="H4" s="16" t="s">
        <v>21</v>
      </c>
      <c r="I4" s="14" t="s">
        <v>22</v>
      </c>
    </row>
    <row r="5" spans="1:9" s="2" customFormat="1" x14ac:dyDescent="0.2">
      <c r="B5" s="1"/>
      <c r="C5" s="1"/>
      <c r="D5" s="1"/>
      <c r="E5" s="3"/>
      <c r="F5" s="1"/>
      <c r="G5" s="1"/>
      <c r="H5" s="11"/>
      <c r="I5" s="1"/>
    </row>
    <row r="6" spans="1:9" x14ac:dyDescent="0.2">
      <c r="A6" s="5" t="s">
        <v>312</v>
      </c>
      <c r="B6" s="7">
        <v>36459</v>
      </c>
      <c r="C6" t="s">
        <v>26</v>
      </c>
      <c r="D6" t="s">
        <v>27</v>
      </c>
      <c r="E6" s="6">
        <v>1995</v>
      </c>
      <c r="F6" s="7">
        <v>39163</v>
      </c>
      <c r="G6" s="4" t="s">
        <v>225</v>
      </c>
      <c r="H6" s="10">
        <v>1995</v>
      </c>
      <c r="I6" s="6">
        <f>E6-H6</f>
        <v>0</v>
      </c>
    </row>
    <row r="7" spans="1:9" x14ac:dyDescent="0.2">
      <c r="A7" t="s">
        <v>312</v>
      </c>
      <c r="B7" s="7">
        <v>39647</v>
      </c>
      <c r="C7" t="s">
        <v>313</v>
      </c>
      <c r="D7" t="s">
        <v>314</v>
      </c>
      <c r="E7" s="6">
        <v>420</v>
      </c>
      <c r="F7" s="7">
        <v>40532</v>
      </c>
      <c r="G7" t="s">
        <v>454</v>
      </c>
      <c r="H7" s="10">
        <v>420</v>
      </c>
      <c r="I7" s="6">
        <f>E7-H7</f>
        <v>0</v>
      </c>
    </row>
    <row r="8" spans="1:9" x14ac:dyDescent="0.2">
      <c r="A8" t="s">
        <v>312</v>
      </c>
      <c r="B8" s="7">
        <v>39686</v>
      </c>
      <c r="C8" t="s">
        <v>317</v>
      </c>
      <c r="D8" t="s">
        <v>314</v>
      </c>
      <c r="E8" s="6">
        <v>4431</v>
      </c>
      <c r="F8" s="7">
        <v>40532</v>
      </c>
      <c r="G8" t="s">
        <v>454</v>
      </c>
      <c r="H8" s="10">
        <v>4431</v>
      </c>
      <c r="I8" s="6">
        <f>E8-H8</f>
        <v>0</v>
      </c>
    </row>
    <row r="9" spans="1:9" x14ac:dyDescent="0.2">
      <c r="A9" s="26" t="s">
        <v>312</v>
      </c>
      <c r="B9" s="7">
        <v>39864</v>
      </c>
      <c r="C9" s="26" t="s">
        <v>346</v>
      </c>
      <c r="D9" s="26" t="s">
        <v>347</v>
      </c>
      <c r="E9" s="39">
        <v>761.07</v>
      </c>
      <c r="F9" s="7">
        <v>40532</v>
      </c>
      <c r="G9" t="s">
        <v>454</v>
      </c>
      <c r="H9" s="10">
        <v>761.07</v>
      </c>
      <c r="I9" s="6">
        <f>SUM(E9-H9)</f>
        <v>0</v>
      </c>
    </row>
    <row r="10" spans="1:9" x14ac:dyDescent="0.2">
      <c r="A10" s="26" t="s">
        <v>312</v>
      </c>
      <c r="B10" s="7">
        <v>40023</v>
      </c>
      <c r="C10" s="26" t="s">
        <v>377</v>
      </c>
      <c r="D10" s="26" t="s">
        <v>378</v>
      </c>
      <c r="E10" s="39">
        <v>1228.33</v>
      </c>
      <c r="F10" s="7">
        <v>40532</v>
      </c>
      <c r="G10" t="s">
        <v>454</v>
      </c>
      <c r="H10" s="10">
        <v>1228.33</v>
      </c>
      <c r="I10" s="6">
        <f>SUM(E10-H10)</f>
        <v>0</v>
      </c>
    </row>
    <row r="11" spans="1:9" x14ac:dyDescent="0.2">
      <c r="A11" t="s">
        <v>312</v>
      </c>
      <c r="B11" s="7">
        <v>40749</v>
      </c>
      <c r="C11" t="s">
        <v>34</v>
      </c>
      <c r="D11" t="s">
        <v>522</v>
      </c>
      <c r="E11" s="39">
        <v>1054.69</v>
      </c>
      <c r="F11" s="7">
        <v>40800</v>
      </c>
      <c r="G11" t="s">
        <v>548</v>
      </c>
      <c r="H11" s="10">
        <v>1027.47</v>
      </c>
    </row>
    <row r="12" spans="1:9" x14ac:dyDescent="0.2">
      <c r="B12" s="7"/>
      <c r="E12" s="39"/>
      <c r="F12" s="7">
        <v>41738</v>
      </c>
      <c r="G12" t="s">
        <v>884</v>
      </c>
      <c r="H12" s="10">
        <v>27.22</v>
      </c>
      <c r="I12" s="6">
        <f>SUM(E11-H11-H12)</f>
        <v>2.8421709430404007E-14</v>
      </c>
    </row>
    <row r="13" spans="1:9" x14ac:dyDescent="0.2">
      <c r="A13" t="s">
        <v>312</v>
      </c>
      <c r="B13" s="7">
        <v>41002</v>
      </c>
      <c r="C13" t="s">
        <v>649</v>
      </c>
      <c r="D13" t="s">
        <v>650</v>
      </c>
      <c r="E13" s="45">
        <v>2186.9499999999998</v>
      </c>
      <c r="F13" s="7">
        <v>41738</v>
      </c>
      <c r="G13" t="s">
        <v>884</v>
      </c>
      <c r="H13" s="10">
        <v>2186.9499999999998</v>
      </c>
      <c r="I13" s="6">
        <f>SUM(E13-H13)</f>
        <v>0</v>
      </c>
    </row>
    <row r="14" spans="1:9" x14ac:dyDescent="0.2">
      <c r="A14" s="26" t="s">
        <v>312</v>
      </c>
      <c r="B14" s="7">
        <v>41337</v>
      </c>
      <c r="C14" s="26" t="s">
        <v>758</v>
      </c>
      <c r="D14" s="26" t="s">
        <v>759</v>
      </c>
      <c r="E14" s="30">
        <v>12036</v>
      </c>
      <c r="F14" s="7">
        <v>41450</v>
      </c>
      <c r="G14" t="s">
        <v>799</v>
      </c>
      <c r="H14" s="10">
        <v>12025</v>
      </c>
    </row>
    <row r="15" spans="1:9" x14ac:dyDescent="0.2">
      <c r="A15" s="26"/>
      <c r="B15" s="7"/>
      <c r="C15" s="26"/>
      <c r="D15" s="26"/>
      <c r="E15" s="30"/>
      <c r="F15" s="7">
        <v>41738</v>
      </c>
      <c r="G15" t="s">
        <v>884</v>
      </c>
      <c r="H15" s="10">
        <v>11</v>
      </c>
      <c r="I15" s="6">
        <f>SUM(E14-H14-H15)</f>
        <v>0</v>
      </c>
    </row>
    <row r="16" spans="1:9" x14ac:dyDescent="0.2">
      <c r="A16" s="26" t="s">
        <v>312</v>
      </c>
      <c r="B16" s="7">
        <v>41949</v>
      </c>
      <c r="C16" s="26" t="s">
        <v>391</v>
      </c>
      <c r="D16" s="26" t="s">
        <v>913</v>
      </c>
      <c r="E16" s="30">
        <v>873.79</v>
      </c>
      <c r="F16" s="7">
        <v>42396</v>
      </c>
      <c r="G16" t="s">
        <v>1008</v>
      </c>
      <c r="H16" s="10">
        <v>873.79</v>
      </c>
      <c r="I16" s="6">
        <f>E16-H16</f>
        <v>0</v>
      </c>
    </row>
    <row r="17" spans="1:9" x14ac:dyDescent="0.2">
      <c r="A17" s="26" t="s">
        <v>312</v>
      </c>
      <c r="B17" s="7">
        <v>42031</v>
      </c>
      <c r="C17" s="26" t="s">
        <v>405</v>
      </c>
      <c r="D17" s="26" t="s">
        <v>926</v>
      </c>
      <c r="E17" s="30">
        <v>15174</v>
      </c>
      <c r="F17" s="7">
        <v>42396</v>
      </c>
      <c r="G17" t="s">
        <v>1008</v>
      </c>
      <c r="H17" s="10">
        <v>15174</v>
      </c>
      <c r="I17" s="6">
        <f>E17-H17</f>
        <v>0</v>
      </c>
    </row>
    <row r="18" spans="1:9" x14ac:dyDescent="0.2">
      <c r="A18" s="26" t="s">
        <v>312</v>
      </c>
      <c r="B18" s="7">
        <v>42037</v>
      </c>
      <c r="C18" s="26" t="s">
        <v>406</v>
      </c>
      <c r="D18" s="26" t="s">
        <v>930</v>
      </c>
      <c r="E18" s="30">
        <v>7941.5</v>
      </c>
      <c r="F18" s="7">
        <v>42396</v>
      </c>
      <c r="G18" t="s">
        <v>1008</v>
      </c>
      <c r="H18" s="10">
        <v>7941.5</v>
      </c>
      <c r="I18" s="6">
        <f>E18-H18</f>
        <v>0</v>
      </c>
    </row>
    <row r="19" spans="1:9" x14ac:dyDescent="0.2">
      <c r="A19" s="26" t="s">
        <v>312</v>
      </c>
      <c r="B19" s="7">
        <v>42709</v>
      </c>
      <c r="C19" s="26" t="s">
        <v>1074</v>
      </c>
      <c r="D19" s="26" t="s">
        <v>1077</v>
      </c>
      <c r="E19" s="30">
        <v>6216</v>
      </c>
      <c r="F19" s="7"/>
      <c r="H19" s="10"/>
      <c r="I19" s="6">
        <f>E19-H19</f>
        <v>6216</v>
      </c>
    </row>
    <row r="20" spans="1:9" x14ac:dyDescent="0.2">
      <c r="A20" s="26"/>
      <c r="B20" s="7">
        <v>42783</v>
      </c>
      <c r="C20" s="26" t="s">
        <v>1090</v>
      </c>
      <c r="D20" s="26" t="s">
        <v>1089</v>
      </c>
      <c r="E20" s="30">
        <v>849.31</v>
      </c>
      <c r="F20" s="7"/>
      <c r="H20" s="10"/>
      <c r="I20" s="6">
        <f>E20-H20</f>
        <v>849.31</v>
      </c>
    </row>
    <row r="21" spans="1:9" x14ac:dyDescent="0.2">
      <c r="A21" s="26"/>
      <c r="B21" s="7"/>
      <c r="C21" s="26"/>
      <c r="D21" s="26"/>
      <c r="E21" s="30"/>
      <c r="F21" s="7"/>
      <c r="H21" s="10"/>
      <c r="I21" s="6"/>
    </row>
    <row r="22" spans="1:9" s="22" customFormat="1" x14ac:dyDescent="0.2">
      <c r="G22" s="22" t="s">
        <v>28</v>
      </c>
      <c r="I22" s="20">
        <f>SUM(I6:I21)</f>
        <v>7065.3099999999995</v>
      </c>
    </row>
  </sheetData>
  <phoneticPr fontId="0" type="noConversion"/>
  <pageMargins left="0.34" right="0.44" top="1" bottom="1" header="0.5" footer="0.5"/>
  <pageSetup orientation="landscape" r:id="rId1"/>
  <headerFooter alignWithMargins="0">
    <oddHeader>&amp;L&amp;D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8"/>
  <sheetViews>
    <sheetView workbookViewId="0">
      <pane ySplit="4" topLeftCell="A201" activePane="bottomLeft" state="frozen"/>
      <selection pane="bottomLeft" activeCell="F225" sqref="F225"/>
    </sheetView>
  </sheetViews>
  <sheetFormatPr defaultRowHeight="12.75" x14ac:dyDescent="0.2"/>
  <cols>
    <col min="1" max="1" width="39.85546875" bestFit="1" customWidth="1"/>
    <col min="2" max="2" width="10.28515625" customWidth="1"/>
    <col min="3" max="3" width="19.5703125" bestFit="1" customWidth="1"/>
    <col min="4" max="4" width="15.42578125" bestFit="1" customWidth="1"/>
    <col min="5" max="5" width="9.85546875" customWidth="1"/>
    <col min="6" max="6" width="10.140625" style="7" bestFit="1" customWidth="1"/>
    <col min="7" max="7" width="20.7109375" customWidth="1"/>
    <col min="8" max="8" width="9.85546875" style="10" customWidth="1"/>
    <col min="9" max="9" width="12.85546875" customWidth="1"/>
  </cols>
  <sheetData>
    <row r="2" spans="1:9" x14ac:dyDescent="0.2">
      <c r="A2" s="19" t="s">
        <v>29</v>
      </c>
      <c r="B2" s="19"/>
      <c r="C2" s="19"/>
      <c r="D2" s="19"/>
      <c r="E2" s="19"/>
      <c r="F2" s="32"/>
      <c r="G2" s="19"/>
      <c r="H2" s="23"/>
      <c r="I2" s="19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5" t="s">
        <v>2</v>
      </c>
      <c r="F4" s="33" t="s">
        <v>5</v>
      </c>
      <c r="G4" s="14" t="s">
        <v>6</v>
      </c>
      <c r="H4" s="16" t="s">
        <v>21</v>
      </c>
      <c r="I4" s="14" t="s">
        <v>22</v>
      </c>
    </row>
    <row r="6" spans="1:9" x14ac:dyDescent="0.2">
      <c r="A6" s="5" t="s">
        <v>29</v>
      </c>
      <c r="B6" s="7">
        <v>35627</v>
      </c>
      <c r="C6" t="s">
        <v>31</v>
      </c>
      <c r="D6" t="s">
        <v>35</v>
      </c>
      <c r="E6" s="6">
        <v>3298.2</v>
      </c>
      <c r="F6" s="7">
        <v>37966</v>
      </c>
      <c r="G6" t="s">
        <v>71</v>
      </c>
      <c r="H6" s="10">
        <v>527.5</v>
      </c>
    </row>
    <row r="7" spans="1:9" x14ac:dyDescent="0.2">
      <c r="A7" s="5"/>
      <c r="B7" s="7"/>
      <c r="E7" s="6"/>
      <c r="F7" s="7">
        <v>37966</v>
      </c>
      <c r="G7" t="s">
        <v>72</v>
      </c>
      <c r="H7" s="10">
        <v>129.33000000000001</v>
      </c>
      <c r="I7" s="6"/>
    </row>
    <row r="8" spans="1:9" x14ac:dyDescent="0.2">
      <c r="A8" s="5"/>
      <c r="B8" s="7"/>
      <c r="E8" s="6"/>
      <c r="F8" s="7">
        <v>37966</v>
      </c>
      <c r="G8" t="s">
        <v>73</v>
      </c>
      <c r="H8" s="10">
        <v>231.68</v>
      </c>
      <c r="I8" s="6"/>
    </row>
    <row r="9" spans="1:9" x14ac:dyDescent="0.2">
      <c r="A9" s="5"/>
      <c r="B9" s="7"/>
      <c r="E9" s="6"/>
      <c r="F9" s="7">
        <v>37986</v>
      </c>
      <c r="G9" t="s">
        <v>74</v>
      </c>
      <c r="H9" s="10">
        <v>213.18</v>
      </c>
    </row>
    <row r="10" spans="1:9" x14ac:dyDescent="0.2">
      <c r="A10" s="5"/>
      <c r="B10" s="7"/>
      <c r="E10" s="6"/>
      <c r="F10" s="7">
        <v>38008</v>
      </c>
      <c r="G10" t="s">
        <v>75</v>
      </c>
      <c r="H10" s="10">
        <v>246.2</v>
      </c>
    </row>
    <row r="11" spans="1:9" x14ac:dyDescent="0.2">
      <c r="A11" s="5"/>
      <c r="B11" s="7"/>
      <c r="E11" s="6"/>
      <c r="F11" s="7">
        <v>38026</v>
      </c>
      <c r="G11" t="s">
        <v>76</v>
      </c>
      <c r="H11" s="10">
        <v>142</v>
      </c>
      <c r="I11" s="6"/>
    </row>
    <row r="12" spans="1:9" x14ac:dyDescent="0.2">
      <c r="A12" s="5"/>
      <c r="B12" s="7"/>
      <c r="E12" s="6"/>
      <c r="F12" s="7">
        <v>38037</v>
      </c>
      <c r="G12" t="s">
        <v>77</v>
      </c>
      <c r="H12" s="10">
        <v>143.97999999999999</v>
      </c>
    </row>
    <row r="13" spans="1:9" x14ac:dyDescent="0.2">
      <c r="A13" s="5"/>
      <c r="B13" s="7"/>
      <c r="E13" s="6"/>
      <c r="F13" s="7">
        <v>38078</v>
      </c>
      <c r="G13" t="s">
        <v>88</v>
      </c>
      <c r="H13" s="10">
        <v>159.82</v>
      </c>
      <c r="I13" s="6"/>
    </row>
    <row r="14" spans="1:9" x14ac:dyDescent="0.2">
      <c r="A14" s="5"/>
      <c r="B14" s="7"/>
      <c r="E14" s="6"/>
      <c r="F14" s="7">
        <v>38078</v>
      </c>
      <c r="G14" t="s">
        <v>89</v>
      </c>
      <c r="H14" s="10">
        <v>143.06</v>
      </c>
      <c r="I14" s="6"/>
    </row>
    <row r="15" spans="1:9" x14ac:dyDescent="0.2">
      <c r="A15" s="5"/>
      <c r="B15" s="7"/>
      <c r="E15" s="6"/>
      <c r="F15" s="7">
        <v>38132</v>
      </c>
      <c r="G15" t="s">
        <v>91</v>
      </c>
      <c r="H15" s="10">
        <v>277.5</v>
      </c>
    </row>
    <row r="16" spans="1:9" x14ac:dyDescent="0.2">
      <c r="A16" s="5"/>
      <c r="B16" s="7"/>
      <c r="E16" s="6"/>
      <c r="F16" s="7">
        <v>38209</v>
      </c>
      <c r="G16" t="s">
        <v>97</v>
      </c>
      <c r="H16" s="10">
        <v>110.31</v>
      </c>
      <c r="I16" s="6"/>
    </row>
    <row r="17" spans="1:9" x14ac:dyDescent="0.2">
      <c r="A17" s="5"/>
      <c r="B17" s="7"/>
      <c r="E17" s="6"/>
      <c r="F17" s="7">
        <v>38209</v>
      </c>
      <c r="G17" t="s">
        <v>98</v>
      </c>
      <c r="H17" s="10">
        <v>129.58000000000001</v>
      </c>
      <c r="I17" s="6"/>
    </row>
    <row r="18" spans="1:9" x14ac:dyDescent="0.2">
      <c r="A18" s="5"/>
      <c r="B18" s="7"/>
      <c r="E18" s="6"/>
      <c r="F18" s="7">
        <v>38209</v>
      </c>
      <c r="G18" t="s">
        <v>99</v>
      </c>
      <c r="H18" s="10">
        <v>249.95</v>
      </c>
      <c r="I18" s="6"/>
    </row>
    <row r="19" spans="1:9" x14ac:dyDescent="0.2">
      <c r="A19" s="5"/>
      <c r="B19" s="7"/>
      <c r="E19" s="6"/>
      <c r="F19" s="7">
        <v>38209</v>
      </c>
      <c r="G19" t="s">
        <v>100</v>
      </c>
      <c r="H19" s="10">
        <v>59.96</v>
      </c>
      <c r="I19" s="6"/>
    </row>
    <row r="20" spans="1:9" x14ac:dyDescent="0.2">
      <c r="A20" s="5"/>
      <c r="B20" s="7"/>
      <c r="E20" s="6"/>
      <c r="F20" s="7">
        <v>38209</v>
      </c>
      <c r="G20" t="s">
        <v>101</v>
      </c>
      <c r="H20" s="10">
        <v>125</v>
      </c>
      <c r="I20" s="6"/>
    </row>
    <row r="21" spans="1:9" x14ac:dyDescent="0.2">
      <c r="A21" s="5"/>
      <c r="B21" s="7"/>
      <c r="E21" s="6"/>
      <c r="F21" s="7">
        <v>38894</v>
      </c>
      <c r="G21" t="s">
        <v>195</v>
      </c>
      <c r="H21" s="10">
        <v>409.15</v>
      </c>
      <c r="I21" s="6">
        <f>E6-H6-H7-H8-H9-H10-H11-H12-H13-H14-H15-H16-H17-H18-H19-H20-H21</f>
        <v>0</v>
      </c>
    </row>
    <row r="22" spans="1:9" x14ac:dyDescent="0.2">
      <c r="A22" s="5" t="s">
        <v>67</v>
      </c>
      <c r="B22" s="7">
        <v>37645</v>
      </c>
      <c r="C22" t="s">
        <v>68</v>
      </c>
      <c r="D22" t="s">
        <v>69</v>
      </c>
      <c r="E22" s="6">
        <v>13756</v>
      </c>
      <c r="F22" s="7">
        <v>38894</v>
      </c>
      <c r="G22" t="s">
        <v>195</v>
      </c>
      <c r="H22" s="10">
        <v>13756</v>
      </c>
      <c r="I22" s="6">
        <f t="shared" ref="I22:I87" si="0">E22-H22</f>
        <v>0</v>
      </c>
    </row>
    <row r="23" spans="1:9" x14ac:dyDescent="0.2">
      <c r="A23" s="5" t="s">
        <v>29</v>
      </c>
      <c r="B23" s="7">
        <v>37867</v>
      </c>
      <c r="C23" t="s">
        <v>32</v>
      </c>
      <c r="D23" s="8" t="s">
        <v>36</v>
      </c>
      <c r="E23" s="6">
        <v>3150</v>
      </c>
      <c r="F23" s="7">
        <v>38894</v>
      </c>
      <c r="G23" t="s">
        <v>195</v>
      </c>
      <c r="H23" s="10">
        <v>3150</v>
      </c>
      <c r="I23" s="6">
        <f t="shared" si="0"/>
        <v>0</v>
      </c>
    </row>
    <row r="24" spans="1:9" x14ac:dyDescent="0.2">
      <c r="A24" s="5" t="s">
        <v>29</v>
      </c>
      <c r="B24" s="7">
        <v>37897</v>
      </c>
      <c r="C24" t="s">
        <v>33</v>
      </c>
      <c r="D24" s="8" t="s">
        <v>37</v>
      </c>
      <c r="E24" s="6">
        <v>7954.75</v>
      </c>
      <c r="F24" s="7">
        <v>38894</v>
      </c>
      <c r="G24" t="s">
        <v>195</v>
      </c>
      <c r="H24" s="10">
        <v>7954.75</v>
      </c>
      <c r="I24" s="6">
        <f t="shared" si="0"/>
        <v>0</v>
      </c>
    </row>
    <row r="25" spans="1:9" x14ac:dyDescent="0.2">
      <c r="A25" s="5" t="s">
        <v>30</v>
      </c>
      <c r="B25" s="7">
        <v>37937</v>
      </c>
      <c r="C25" t="s">
        <v>34</v>
      </c>
      <c r="D25" s="8" t="s">
        <v>38</v>
      </c>
      <c r="E25" s="6">
        <v>5061</v>
      </c>
      <c r="F25" s="7">
        <v>39213</v>
      </c>
      <c r="G25" t="s">
        <v>238</v>
      </c>
      <c r="H25" s="10">
        <v>5061</v>
      </c>
      <c r="I25" s="6">
        <f t="shared" si="0"/>
        <v>0</v>
      </c>
    </row>
    <row r="26" spans="1:9" x14ac:dyDescent="0.2">
      <c r="B26" s="7">
        <v>37995</v>
      </c>
      <c r="C26" t="s">
        <v>80</v>
      </c>
      <c r="D26" s="8" t="s">
        <v>81</v>
      </c>
      <c r="E26" s="6">
        <v>2771</v>
      </c>
      <c r="F26" s="7">
        <v>38894</v>
      </c>
      <c r="G26" t="s">
        <v>195</v>
      </c>
      <c r="H26" s="10">
        <v>2771</v>
      </c>
      <c r="I26" s="6">
        <f t="shared" si="0"/>
        <v>0</v>
      </c>
    </row>
    <row r="27" spans="1:9" x14ac:dyDescent="0.2">
      <c r="A27" t="s">
        <v>67</v>
      </c>
      <c r="B27" s="7">
        <v>38415</v>
      </c>
      <c r="C27" t="s">
        <v>114</v>
      </c>
      <c r="D27" s="8" t="s">
        <v>115</v>
      </c>
      <c r="E27" s="6">
        <v>2680</v>
      </c>
      <c r="F27" s="7">
        <v>38894</v>
      </c>
      <c r="G27" t="s">
        <v>195</v>
      </c>
      <c r="H27" s="10">
        <v>2680</v>
      </c>
      <c r="I27" s="6">
        <f t="shared" si="0"/>
        <v>0</v>
      </c>
    </row>
    <row r="28" spans="1:9" x14ac:dyDescent="0.2">
      <c r="A28" t="s">
        <v>116</v>
      </c>
      <c r="B28" s="7">
        <v>38470</v>
      </c>
      <c r="C28" t="s">
        <v>117</v>
      </c>
      <c r="D28" s="8" t="s">
        <v>118</v>
      </c>
      <c r="E28" s="6">
        <v>3446.5</v>
      </c>
      <c r="F28" s="7">
        <v>38894</v>
      </c>
      <c r="G28" t="s">
        <v>195</v>
      </c>
      <c r="H28" s="10">
        <v>3446.5</v>
      </c>
      <c r="I28" s="6">
        <f t="shared" si="0"/>
        <v>0</v>
      </c>
    </row>
    <row r="29" spans="1:9" x14ac:dyDescent="0.2">
      <c r="A29" t="s">
        <v>116</v>
      </c>
      <c r="B29" s="7">
        <v>38553</v>
      </c>
      <c r="C29" t="s">
        <v>127</v>
      </c>
      <c r="D29" s="8" t="s">
        <v>129</v>
      </c>
      <c r="E29" s="6">
        <v>3758</v>
      </c>
      <c r="F29" s="7">
        <v>38894</v>
      </c>
      <c r="G29" t="s">
        <v>195</v>
      </c>
      <c r="H29" s="10">
        <v>3758</v>
      </c>
      <c r="I29" s="6">
        <f t="shared" si="0"/>
        <v>0</v>
      </c>
    </row>
    <row r="30" spans="1:9" x14ac:dyDescent="0.2">
      <c r="A30" t="s">
        <v>116</v>
      </c>
      <c r="B30" s="7">
        <v>38575</v>
      </c>
      <c r="C30" t="s">
        <v>130</v>
      </c>
      <c r="D30" s="8" t="s">
        <v>131</v>
      </c>
      <c r="E30" s="6">
        <v>134.51</v>
      </c>
      <c r="F30" s="7">
        <v>38894</v>
      </c>
      <c r="G30" t="s">
        <v>195</v>
      </c>
      <c r="H30" s="10">
        <v>134.51</v>
      </c>
      <c r="I30" s="6">
        <f t="shared" si="0"/>
        <v>0</v>
      </c>
    </row>
    <row r="31" spans="1:9" x14ac:dyDescent="0.2">
      <c r="A31" s="5" t="s">
        <v>116</v>
      </c>
      <c r="B31" s="7">
        <v>38716</v>
      </c>
      <c r="C31" s="7" t="s">
        <v>143</v>
      </c>
      <c r="D31" t="s">
        <v>144</v>
      </c>
      <c r="E31" s="30">
        <v>100</v>
      </c>
      <c r="F31" s="7">
        <v>38894</v>
      </c>
      <c r="G31" t="s">
        <v>195</v>
      </c>
      <c r="H31" s="10">
        <v>100</v>
      </c>
      <c r="I31" s="6">
        <f t="shared" si="0"/>
        <v>0</v>
      </c>
    </row>
    <row r="32" spans="1:9" x14ac:dyDescent="0.2">
      <c r="A32" s="5" t="s">
        <v>147</v>
      </c>
      <c r="B32" s="7">
        <v>38758</v>
      </c>
      <c r="C32" s="7" t="s">
        <v>146</v>
      </c>
      <c r="D32" s="8" t="s">
        <v>148</v>
      </c>
      <c r="E32" s="30">
        <v>4254.74</v>
      </c>
      <c r="F32" s="7">
        <v>38894</v>
      </c>
      <c r="G32" t="s">
        <v>195</v>
      </c>
      <c r="H32" s="10">
        <v>4254.74</v>
      </c>
      <c r="I32" s="6">
        <f t="shared" si="0"/>
        <v>0</v>
      </c>
    </row>
    <row r="33" spans="1:9" x14ac:dyDescent="0.2">
      <c r="A33" s="5" t="s">
        <v>149</v>
      </c>
      <c r="B33" s="7">
        <v>38758</v>
      </c>
      <c r="C33" s="7" t="s">
        <v>146</v>
      </c>
      <c r="D33" s="8" t="s">
        <v>144</v>
      </c>
      <c r="E33" s="30">
        <v>100</v>
      </c>
      <c r="F33" s="7">
        <v>38894</v>
      </c>
      <c r="G33" t="s">
        <v>195</v>
      </c>
      <c r="H33" s="10">
        <v>100</v>
      </c>
      <c r="I33" s="6">
        <f t="shared" si="0"/>
        <v>0</v>
      </c>
    </row>
    <row r="34" spans="1:9" x14ac:dyDescent="0.2">
      <c r="A34" s="5" t="s">
        <v>67</v>
      </c>
      <c r="B34" s="7">
        <v>38769</v>
      </c>
      <c r="C34" s="7" t="s">
        <v>150</v>
      </c>
      <c r="D34" s="8" t="s">
        <v>151</v>
      </c>
      <c r="E34" s="30">
        <v>200</v>
      </c>
      <c r="F34" s="7">
        <v>38863</v>
      </c>
      <c r="G34" s="6" t="s">
        <v>183</v>
      </c>
      <c r="H34" s="10">
        <v>200</v>
      </c>
      <c r="I34" s="6">
        <f t="shared" si="0"/>
        <v>0</v>
      </c>
    </row>
    <row r="35" spans="1:9" x14ac:dyDescent="0.2">
      <c r="A35" s="5" t="s">
        <v>67</v>
      </c>
      <c r="B35" s="7">
        <v>38819</v>
      </c>
      <c r="C35" s="7" t="s">
        <v>171</v>
      </c>
      <c r="D35" s="8" t="s">
        <v>151</v>
      </c>
      <c r="E35" s="30">
        <v>100</v>
      </c>
      <c r="F35" s="7">
        <v>39983</v>
      </c>
      <c r="G35" s="6" t="s">
        <v>374</v>
      </c>
      <c r="H35" s="10">
        <v>100</v>
      </c>
      <c r="I35" s="6">
        <f t="shared" si="0"/>
        <v>0</v>
      </c>
    </row>
    <row r="36" spans="1:9" x14ac:dyDescent="0.2">
      <c r="A36" s="5" t="s">
        <v>172</v>
      </c>
      <c r="B36" s="7">
        <v>38819</v>
      </c>
      <c r="C36" s="7" t="s">
        <v>171</v>
      </c>
      <c r="D36" s="8" t="s">
        <v>173</v>
      </c>
      <c r="E36" s="30">
        <v>11500</v>
      </c>
      <c r="F36" s="7">
        <v>38890</v>
      </c>
      <c r="G36" s="6" t="s">
        <v>194</v>
      </c>
      <c r="H36" s="10">
        <v>11500</v>
      </c>
      <c r="I36" s="6">
        <f t="shared" si="0"/>
        <v>0</v>
      </c>
    </row>
    <row r="37" spans="1:9" x14ac:dyDescent="0.2">
      <c r="A37" s="5" t="s">
        <v>67</v>
      </c>
      <c r="B37" s="7">
        <v>38849</v>
      </c>
      <c r="C37" s="7" t="s">
        <v>176</v>
      </c>
      <c r="D37" s="8" t="s">
        <v>151</v>
      </c>
      <c r="E37" s="30">
        <v>100</v>
      </c>
      <c r="F37" s="7">
        <v>39983</v>
      </c>
      <c r="G37" s="6" t="s">
        <v>374</v>
      </c>
      <c r="H37" s="10">
        <v>100</v>
      </c>
      <c r="I37" s="6">
        <f t="shared" si="0"/>
        <v>0</v>
      </c>
    </row>
    <row r="38" spans="1:9" x14ac:dyDescent="0.2">
      <c r="A38" s="5" t="s">
        <v>116</v>
      </c>
      <c r="B38" s="7">
        <v>38897</v>
      </c>
      <c r="C38" s="7" t="s">
        <v>186</v>
      </c>
      <c r="D38" s="8" t="s">
        <v>187</v>
      </c>
      <c r="E38" s="30">
        <v>6875</v>
      </c>
      <c r="F38" s="7">
        <v>39213</v>
      </c>
      <c r="G38" t="s">
        <v>238</v>
      </c>
      <c r="H38" s="10">
        <v>6875</v>
      </c>
      <c r="I38" s="6">
        <f t="shared" si="0"/>
        <v>0</v>
      </c>
    </row>
    <row r="39" spans="1:9" x14ac:dyDescent="0.2">
      <c r="A39" s="5" t="s">
        <v>188</v>
      </c>
      <c r="B39" s="7">
        <v>38897</v>
      </c>
      <c r="C39" s="7" t="s">
        <v>186</v>
      </c>
      <c r="D39" s="8" t="s">
        <v>151</v>
      </c>
      <c r="E39" s="30">
        <v>200</v>
      </c>
      <c r="F39" s="7">
        <v>39162</v>
      </c>
      <c r="G39" s="6" t="s">
        <v>226</v>
      </c>
      <c r="H39" s="10">
        <v>200</v>
      </c>
      <c r="I39" s="6">
        <f t="shared" si="0"/>
        <v>0</v>
      </c>
    </row>
    <row r="40" spans="1:9" x14ac:dyDescent="0.2">
      <c r="A40" s="5" t="s">
        <v>198</v>
      </c>
      <c r="B40" s="7">
        <v>38960</v>
      </c>
      <c r="C40" s="7" t="s">
        <v>199</v>
      </c>
      <c r="D40" s="8" t="s">
        <v>200</v>
      </c>
      <c r="E40" s="30">
        <v>3549.42</v>
      </c>
      <c r="F40" s="7">
        <v>39191</v>
      </c>
      <c r="G40" s="6" t="s">
        <v>234</v>
      </c>
      <c r="H40" s="10">
        <v>3549.42</v>
      </c>
      <c r="I40" s="6">
        <f t="shared" si="0"/>
        <v>0</v>
      </c>
    </row>
    <row r="41" spans="1:9" x14ac:dyDescent="0.2">
      <c r="A41" s="5" t="s">
        <v>116</v>
      </c>
      <c r="B41" s="7">
        <v>38953</v>
      </c>
      <c r="C41" s="7" t="s">
        <v>197</v>
      </c>
      <c r="D41" s="8" t="s">
        <v>151</v>
      </c>
      <c r="E41" s="30">
        <v>100</v>
      </c>
      <c r="F41" s="7">
        <v>39162</v>
      </c>
      <c r="G41" s="6" t="s">
        <v>226</v>
      </c>
      <c r="H41" s="10">
        <v>100</v>
      </c>
      <c r="I41" s="6">
        <f t="shared" si="0"/>
        <v>0</v>
      </c>
    </row>
    <row r="42" spans="1:9" x14ac:dyDescent="0.2">
      <c r="A42" s="5" t="s">
        <v>116</v>
      </c>
      <c r="B42" s="7">
        <v>38992</v>
      </c>
      <c r="C42" s="7" t="s">
        <v>203</v>
      </c>
      <c r="D42" s="8" t="s">
        <v>151</v>
      </c>
      <c r="E42" s="30">
        <v>100</v>
      </c>
      <c r="F42" s="7">
        <v>39983</v>
      </c>
      <c r="G42" s="6" t="s">
        <v>374</v>
      </c>
      <c r="H42" s="10">
        <v>100</v>
      </c>
      <c r="I42" s="6">
        <f t="shared" si="0"/>
        <v>0</v>
      </c>
    </row>
    <row r="43" spans="1:9" x14ac:dyDescent="0.2">
      <c r="A43" s="5" t="s">
        <v>116</v>
      </c>
      <c r="B43" s="7">
        <v>38992</v>
      </c>
      <c r="C43" s="7" t="s">
        <v>203</v>
      </c>
      <c r="D43" s="8" t="s">
        <v>151</v>
      </c>
      <c r="E43" s="30">
        <v>100</v>
      </c>
      <c r="F43" s="7">
        <v>39983</v>
      </c>
      <c r="G43" s="6" t="s">
        <v>374</v>
      </c>
      <c r="H43" s="10">
        <v>100</v>
      </c>
      <c r="I43" s="6">
        <f t="shared" si="0"/>
        <v>0</v>
      </c>
    </row>
    <row r="44" spans="1:9" x14ac:dyDescent="0.2">
      <c r="A44" s="5" t="s">
        <v>116</v>
      </c>
      <c r="B44" s="7">
        <v>39024</v>
      </c>
      <c r="C44" s="7" t="s">
        <v>204</v>
      </c>
      <c r="D44" s="8" t="s">
        <v>151</v>
      </c>
      <c r="E44" s="30">
        <v>100</v>
      </c>
      <c r="F44" s="7">
        <v>39983</v>
      </c>
      <c r="G44" s="6" t="s">
        <v>374</v>
      </c>
      <c r="H44" s="10">
        <v>100</v>
      </c>
      <c r="I44" s="6">
        <f t="shared" si="0"/>
        <v>0</v>
      </c>
    </row>
    <row r="45" spans="1:9" x14ac:dyDescent="0.2">
      <c r="A45" s="5" t="s">
        <v>116</v>
      </c>
      <c r="B45" s="7">
        <v>39024</v>
      </c>
      <c r="C45" s="7" t="s">
        <v>205</v>
      </c>
      <c r="D45" s="8" t="s">
        <v>206</v>
      </c>
      <c r="E45" s="30">
        <v>6950</v>
      </c>
      <c r="F45" s="7">
        <v>39162</v>
      </c>
      <c r="G45" s="6" t="s">
        <v>226</v>
      </c>
      <c r="H45" s="10">
        <v>6950</v>
      </c>
      <c r="I45" s="6">
        <f t="shared" si="0"/>
        <v>0</v>
      </c>
    </row>
    <row r="46" spans="1:9" x14ac:dyDescent="0.2">
      <c r="A46" s="5" t="s">
        <v>116</v>
      </c>
      <c r="B46" s="7">
        <v>39071</v>
      </c>
      <c r="C46" s="7" t="s">
        <v>211</v>
      </c>
      <c r="D46" s="8" t="s">
        <v>151</v>
      </c>
      <c r="E46" s="30">
        <v>100</v>
      </c>
      <c r="F46" s="7">
        <v>39983</v>
      </c>
      <c r="G46" s="6" t="s">
        <v>374</v>
      </c>
      <c r="H46" s="10">
        <v>100</v>
      </c>
      <c r="I46" s="6">
        <f t="shared" si="0"/>
        <v>0</v>
      </c>
    </row>
    <row r="47" spans="1:9" x14ac:dyDescent="0.2">
      <c r="A47" s="5" t="s">
        <v>116</v>
      </c>
      <c r="B47" s="7">
        <v>39104</v>
      </c>
      <c r="C47" s="7" t="s">
        <v>213</v>
      </c>
      <c r="D47" s="8" t="s">
        <v>151</v>
      </c>
      <c r="E47" s="30">
        <v>100</v>
      </c>
      <c r="F47" s="7">
        <v>39983</v>
      </c>
      <c r="G47" s="6" t="s">
        <v>374</v>
      </c>
      <c r="H47" s="10">
        <v>100</v>
      </c>
      <c r="I47" s="6">
        <f t="shared" si="0"/>
        <v>0</v>
      </c>
    </row>
    <row r="48" spans="1:9" x14ac:dyDescent="0.2">
      <c r="A48" s="5" t="s">
        <v>116</v>
      </c>
      <c r="B48" s="7">
        <v>39111</v>
      </c>
      <c r="C48" s="7" t="s">
        <v>214</v>
      </c>
      <c r="D48" s="8" t="s">
        <v>215</v>
      </c>
      <c r="E48" s="30">
        <v>9511</v>
      </c>
      <c r="F48" s="7">
        <v>39983</v>
      </c>
      <c r="G48" s="6" t="s">
        <v>374</v>
      </c>
      <c r="H48" s="10">
        <v>9511</v>
      </c>
      <c r="I48" s="6">
        <f t="shared" si="0"/>
        <v>0</v>
      </c>
    </row>
    <row r="49" spans="1:9" x14ac:dyDescent="0.2">
      <c r="A49" s="5" t="s">
        <v>116</v>
      </c>
      <c r="B49" s="7">
        <v>39143</v>
      </c>
      <c r="C49" s="7" t="s">
        <v>218</v>
      </c>
      <c r="D49" s="8" t="s">
        <v>151</v>
      </c>
      <c r="E49" s="30">
        <v>200</v>
      </c>
      <c r="F49" s="7">
        <v>39983</v>
      </c>
      <c r="G49" s="6" t="s">
        <v>374</v>
      </c>
      <c r="H49" s="10">
        <v>200</v>
      </c>
      <c r="I49" s="6">
        <f t="shared" si="0"/>
        <v>0</v>
      </c>
    </row>
    <row r="50" spans="1:9" x14ac:dyDescent="0.2">
      <c r="A50" s="5" t="s">
        <v>116</v>
      </c>
      <c r="B50" s="7">
        <v>39153</v>
      </c>
      <c r="C50" s="7" t="s">
        <v>219</v>
      </c>
      <c r="D50" s="8" t="s">
        <v>220</v>
      </c>
      <c r="E50" s="30">
        <v>2330.6799999999998</v>
      </c>
      <c r="F50" s="7">
        <v>39983</v>
      </c>
      <c r="G50" s="6" t="s">
        <v>374</v>
      </c>
      <c r="H50" s="10">
        <v>2330.6799999999998</v>
      </c>
      <c r="I50" s="6">
        <f t="shared" si="0"/>
        <v>0</v>
      </c>
    </row>
    <row r="51" spans="1:9" x14ac:dyDescent="0.2">
      <c r="A51" s="5" t="s">
        <v>116</v>
      </c>
      <c r="B51" s="7">
        <v>39153</v>
      </c>
      <c r="C51" s="7" t="s">
        <v>219</v>
      </c>
      <c r="D51" s="8" t="s">
        <v>220</v>
      </c>
      <c r="E51" s="30">
        <v>542</v>
      </c>
      <c r="F51" s="7">
        <v>39983</v>
      </c>
      <c r="G51" s="6" t="s">
        <v>374</v>
      </c>
      <c r="H51" s="10">
        <v>542</v>
      </c>
      <c r="I51" s="6">
        <f t="shared" si="0"/>
        <v>0</v>
      </c>
    </row>
    <row r="52" spans="1:9" x14ac:dyDescent="0.2">
      <c r="A52" s="5" t="s">
        <v>116</v>
      </c>
      <c r="B52" s="7">
        <v>39185</v>
      </c>
      <c r="C52" s="7" t="s">
        <v>227</v>
      </c>
      <c r="D52" s="8" t="s">
        <v>151</v>
      </c>
      <c r="E52" s="30">
        <v>100</v>
      </c>
      <c r="F52" s="7">
        <v>39983</v>
      </c>
      <c r="G52" s="6" t="s">
        <v>374</v>
      </c>
      <c r="H52" s="10">
        <v>100</v>
      </c>
      <c r="I52" s="6">
        <f t="shared" si="0"/>
        <v>0</v>
      </c>
    </row>
    <row r="53" spans="1:9" x14ac:dyDescent="0.2">
      <c r="A53" s="5" t="s">
        <v>116</v>
      </c>
      <c r="B53" s="7">
        <v>39240</v>
      </c>
      <c r="C53" s="7" t="s">
        <v>240</v>
      </c>
      <c r="D53" s="8" t="s">
        <v>151</v>
      </c>
      <c r="E53" s="30">
        <v>100</v>
      </c>
      <c r="F53" s="7">
        <v>39983</v>
      </c>
      <c r="G53" s="6" t="s">
        <v>374</v>
      </c>
      <c r="H53" s="10">
        <v>100</v>
      </c>
      <c r="I53" s="6">
        <f t="shared" si="0"/>
        <v>0</v>
      </c>
    </row>
    <row r="54" spans="1:9" x14ac:dyDescent="0.2">
      <c r="A54" s="5" t="s">
        <v>116</v>
      </c>
      <c r="B54" s="7">
        <v>39258</v>
      </c>
      <c r="C54" s="7" t="s">
        <v>242</v>
      </c>
      <c r="D54" s="8" t="s">
        <v>151</v>
      </c>
      <c r="E54" s="30">
        <v>100</v>
      </c>
      <c r="F54" s="7">
        <v>39983</v>
      </c>
      <c r="G54" s="6" t="s">
        <v>374</v>
      </c>
      <c r="H54" s="10">
        <v>100</v>
      </c>
      <c r="I54" s="6">
        <f t="shared" si="0"/>
        <v>0</v>
      </c>
    </row>
    <row r="55" spans="1:9" x14ac:dyDescent="0.2">
      <c r="A55" s="5" t="s">
        <v>251</v>
      </c>
      <c r="B55" s="7">
        <v>39287</v>
      </c>
      <c r="C55" s="7" t="s">
        <v>245</v>
      </c>
      <c r="D55" s="8" t="s">
        <v>250</v>
      </c>
      <c r="E55" s="30">
        <v>535.6</v>
      </c>
      <c r="F55" s="7">
        <v>42159</v>
      </c>
      <c r="G55" s="6" t="s">
        <v>959</v>
      </c>
      <c r="H55" s="10">
        <v>535.6</v>
      </c>
      <c r="I55" s="6">
        <f t="shared" si="0"/>
        <v>0</v>
      </c>
    </row>
    <row r="56" spans="1:9" x14ac:dyDescent="0.2">
      <c r="A56" s="5" t="s">
        <v>116</v>
      </c>
      <c r="B56" s="7">
        <v>39311</v>
      </c>
      <c r="C56" s="7" t="s">
        <v>253</v>
      </c>
      <c r="D56" s="8" t="s">
        <v>254</v>
      </c>
      <c r="E56" s="30">
        <v>1916.5</v>
      </c>
      <c r="F56" s="7">
        <v>39983</v>
      </c>
      <c r="G56" s="6" t="s">
        <v>374</v>
      </c>
      <c r="H56" s="10">
        <v>1916.5</v>
      </c>
      <c r="I56" s="6">
        <f t="shared" si="0"/>
        <v>0</v>
      </c>
    </row>
    <row r="57" spans="1:9" x14ac:dyDescent="0.2">
      <c r="A57" s="5" t="s">
        <v>116</v>
      </c>
      <c r="B57" s="7">
        <v>39311</v>
      </c>
      <c r="C57" s="7" t="s">
        <v>255</v>
      </c>
      <c r="D57" s="8" t="s">
        <v>151</v>
      </c>
      <c r="E57" s="30">
        <v>150</v>
      </c>
      <c r="F57" s="7">
        <v>39983</v>
      </c>
      <c r="G57" s="6" t="s">
        <v>374</v>
      </c>
      <c r="H57" s="10">
        <v>150</v>
      </c>
      <c r="I57" s="6">
        <f t="shared" si="0"/>
        <v>0</v>
      </c>
    </row>
    <row r="58" spans="1:9" x14ac:dyDescent="0.2">
      <c r="A58" s="5" t="s">
        <v>260</v>
      </c>
      <c r="B58" s="7">
        <v>39329</v>
      </c>
      <c r="C58" s="7" t="s">
        <v>258</v>
      </c>
      <c r="D58" s="8" t="s">
        <v>261</v>
      </c>
      <c r="E58" s="30">
        <v>1386</v>
      </c>
      <c r="F58" s="7">
        <v>39983</v>
      </c>
      <c r="G58" s="6" t="s">
        <v>374</v>
      </c>
      <c r="H58" s="10">
        <v>1386</v>
      </c>
      <c r="I58" s="6">
        <f t="shared" si="0"/>
        <v>0</v>
      </c>
    </row>
    <row r="59" spans="1:9" x14ac:dyDescent="0.2">
      <c r="A59" s="5" t="s">
        <v>116</v>
      </c>
      <c r="B59" s="7">
        <v>39372</v>
      </c>
      <c r="C59" s="7" t="s">
        <v>266</v>
      </c>
      <c r="D59" s="8" t="s">
        <v>151</v>
      </c>
      <c r="E59" s="30">
        <v>150</v>
      </c>
      <c r="F59" s="7">
        <v>39983</v>
      </c>
      <c r="G59" s="6" t="s">
        <v>374</v>
      </c>
      <c r="H59" s="10">
        <v>150</v>
      </c>
      <c r="I59" s="6">
        <f t="shared" si="0"/>
        <v>0</v>
      </c>
    </row>
    <row r="60" spans="1:9" x14ac:dyDescent="0.2">
      <c r="A60" s="5" t="s">
        <v>116</v>
      </c>
      <c r="B60" s="7">
        <v>39407</v>
      </c>
      <c r="C60" s="7" t="s">
        <v>268</v>
      </c>
      <c r="D60" s="8" t="s">
        <v>151</v>
      </c>
      <c r="E60" s="30">
        <v>100</v>
      </c>
      <c r="F60" s="7">
        <v>39983</v>
      </c>
      <c r="G60" s="6" t="s">
        <v>374</v>
      </c>
      <c r="H60" s="10">
        <v>100</v>
      </c>
      <c r="I60" s="6">
        <f t="shared" si="0"/>
        <v>0</v>
      </c>
    </row>
    <row r="61" spans="1:9" x14ac:dyDescent="0.2">
      <c r="A61" s="5" t="s">
        <v>116</v>
      </c>
      <c r="B61" s="7">
        <v>39796</v>
      </c>
      <c r="C61" s="7" t="s">
        <v>272</v>
      </c>
      <c r="D61" s="8" t="s">
        <v>273</v>
      </c>
      <c r="E61" s="30">
        <v>1000</v>
      </c>
      <c r="F61" s="7">
        <v>42159</v>
      </c>
      <c r="G61" s="6" t="s">
        <v>959</v>
      </c>
      <c r="H61" s="10">
        <v>1000</v>
      </c>
      <c r="I61" s="6">
        <f t="shared" si="0"/>
        <v>0</v>
      </c>
    </row>
    <row r="62" spans="1:9" x14ac:dyDescent="0.2">
      <c r="A62" s="5" t="s">
        <v>116</v>
      </c>
      <c r="B62" s="7">
        <v>39796</v>
      </c>
      <c r="C62" s="7" t="s">
        <v>272</v>
      </c>
      <c r="D62" s="8" t="s">
        <v>273</v>
      </c>
      <c r="E62" s="30">
        <v>5</v>
      </c>
      <c r="F62" s="7">
        <v>42159</v>
      </c>
      <c r="G62" s="6" t="s">
        <v>959</v>
      </c>
      <c r="H62" s="10">
        <v>5</v>
      </c>
      <c r="I62" s="6">
        <f t="shared" si="0"/>
        <v>0</v>
      </c>
    </row>
    <row r="63" spans="1:9" x14ac:dyDescent="0.2">
      <c r="A63" s="5" t="s">
        <v>116</v>
      </c>
      <c r="B63" s="7">
        <v>39796</v>
      </c>
      <c r="C63" s="7" t="s">
        <v>272</v>
      </c>
      <c r="D63" s="8" t="s">
        <v>151</v>
      </c>
      <c r="E63" s="30">
        <v>100</v>
      </c>
      <c r="F63" s="7">
        <v>39983</v>
      </c>
      <c r="G63" s="6" t="s">
        <v>374</v>
      </c>
      <c r="H63" s="10">
        <v>100</v>
      </c>
      <c r="I63" s="6">
        <f t="shared" si="0"/>
        <v>0</v>
      </c>
    </row>
    <row r="64" spans="1:9" x14ac:dyDescent="0.2">
      <c r="A64" s="5" t="s">
        <v>277</v>
      </c>
      <c r="B64" s="7">
        <v>39477</v>
      </c>
      <c r="C64" s="7" t="s">
        <v>278</v>
      </c>
      <c r="D64" s="8" t="s">
        <v>279</v>
      </c>
      <c r="E64" s="30">
        <v>3414</v>
      </c>
      <c r="F64" s="7">
        <v>39514</v>
      </c>
      <c r="G64" s="6" t="s">
        <v>289</v>
      </c>
      <c r="H64" s="10">
        <v>3414</v>
      </c>
      <c r="I64" s="6">
        <f t="shared" si="0"/>
        <v>0</v>
      </c>
    </row>
    <row r="65" spans="1:9" x14ac:dyDescent="0.2">
      <c r="A65" s="5" t="s">
        <v>116</v>
      </c>
      <c r="B65" s="7">
        <v>39477</v>
      </c>
      <c r="C65" s="7" t="s">
        <v>278</v>
      </c>
      <c r="D65" s="8" t="s">
        <v>151</v>
      </c>
      <c r="E65" s="30">
        <v>200</v>
      </c>
      <c r="F65" s="7">
        <v>39983</v>
      </c>
      <c r="G65" s="6" t="s">
        <v>374</v>
      </c>
      <c r="H65" s="10">
        <v>200</v>
      </c>
      <c r="I65" s="6">
        <f t="shared" si="0"/>
        <v>0</v>
      </c>
    </row>
    <row r="66" spans="1:9" x14ac:dyDescent="0.2">
      <c r="A66" s="5" t="s">
        <v>116</v>
      </c>
      <c r="B66" s="7">
        <v>39526</v>
      </c>
      <c r="C66" s="7" t="s">
        <v>288</v>
      </c>
      <c r="D66" s="8" t="s">
        <v>151</v>
      </c>
      <c r="E66" s="30">
        <v>200</v>
      </c>
      <c r="F66" s="7">
        <v>39983</v>
      </c>
      <c r="G66" s="6" t="s">
        <v>374</v>
      </c>
      <c r="H66" s="10">
        <v>200</v>
      </c>
      <c r="I66" s="6">
        <f t="shared" si="0"/>
        <v>0</v>
      </c>
    </row>
    <row r="67" spans="1:9" x14ac:dyDescent="0.2">
      <c r="A67" s="5" t="s">
        <v>116</v>
      </c>
      <c r="B67" s="7">
        <v>39549</v>
      </c>
      <c r="C67" s="7" t="s">
        <v>290</v>
      </c>
      <c r="D67" s="8" t="s">
        <v>291</v>
      </c>
      <c r="E67" s="30">
        <v>1093</v>
      </c>
      <c r="F67" s="7">
        <v>39983</v>
      </c>
      <c r="G67" s="6" t="s">
        <v>374</v>
      </c>
      <c r="H67" s="10">
        <v>1093</v>
      </c>
      <c r="I67" s="6">
        <f t="shared" si="0"/>
        <v>0</v>
      </c>
    </row>
    <row r="68" spans="1:9" x14ac:dyDescent="0.2">
      <c r="A68" s="5" t="s">
        <v>116</v>
      </c>
      <c r="B68" s="7">
        <v>39549</v>
      </c>
      <c r="C68" s="7" t="s">
        <v>290</v>
      </c>
      <c r="D68" s="8" t="s">
        <v>292</v>
      </c>
      <c r="E68" s="30">
        <v>2458.5</v>
      </c>
      <c r="F68" s="7">
        <v>42100</v>
      </c>
      <c r="G68" s="6" t="s">
        <v>937</v>
      </c>
      <c r="H68" s="10">
        <v>2458.5</v>
      </c>
      <c r="I68" s="6">
        <f t="shared" si="0"/>
        <v>0</v>
      </c>
    </row>
    <row r="69" spans="1:9" x14ac:dyDescent="0.2">
      <c r="A69" t="s">
        <v>116</v>
      </c>
      <c r="B69" s="7">
        <v>39615</v>
      </c>
      <c r="C69" t="s">
        <v>302</v>
      </c>
      <c r="D69" s="8" t="s">
        <v>151</v>
      </c>
      <c r="E69" s="30">
        <v>200</v>
      </c>
      <c r="F69" s="7">
        <v>39983</v>
      </c>
      <c r="G69" s="6" t="s">
        <v>374</v>
      </c>
      <c r="H69" s="10">
        <v>200</v>
      </c>
      <c r="I69" s="6">
        <f t="shared" si="0"/>
        <v>0</v>
      </c>
    </row>
    <row r="70" spans="1:9" x14ac:dyDescent="0.2">
      <c r="A70" t="s">
        <v>116</v>
      </c>
      <c r="B70" s="7">
        <v>39647</v>
      </c>
      <c r="C70" s="7" t="s">
        <v>309</v>
      </c>
      <c r="D70" s="8" t="s">
        <v>310</v>
      </c>
      <c r="E70" s="30">
        <v>100</v>
      </c>
      <c r="F70" s="7">
        <v>39983</v>
      </c>
      <c r="G70" s="6" t="s">
        <v>374</v>
      </c>
      <c r="H70" s="10">
        <v>100</v>
      </c>
      <c r="I70" s="6">
        <f t="shared" si="0"/>
        <v>0</v>
      </c>
    </row>
    <row r="71" spans="1:9" x14ac:dyDescent="0.2">
      <c r="A71" t="s">
        <v>116</v>
      </c>
      <c r="B71" s="7">
        <v>39686</v>
      </c>
      <c r="C71" s="7" t="s">
        <v>319</v>
      </c>
      <c r="D71" s="8" t="s">
        <v>321</v>
      </c>
      <c r="E71" s="30">
        <v>3505</v>
      </c>
      <c r="F71" s="7">
        <v>39983</v>
      </c>
      <c r="G71" s="6" t="s">
        <v>374</v>
      </c>
      <c r="H71" s="10">
        <v>3505</v>
      </c>
      <c r="I71" s="6">
        <f t="shared" si="0"/>
        <v>0</v>
      </c>
    </row>
    <row r="72" spans="1:9" x14ac:dyDescent="0.2">
      <c r="A72" t="s">
        <v>116</v>
      </c>
      <c r="B72" s="7">
        <v>39741</v>
      </c>
      <c r="C72" s="7" t="s">
        <v>323</v>
      </c>
      <c r="D72" s="8" t="s">
        <v>310</v>
      </c>
      <c r="E72" s="30">
        <v>150</v>
      </c>
      <c r="F72" s="7">
        <v>39983</v>
      </c>
      <c r="G72" s="6" t="s">
        <v>374</v>
      </c>
      <c r="H72" s="10">
        <v>150</v>
      </c>
      <c r="I72" s="6">
        <f t="shared" si="0"/>
        <v>0</v>
      </c>
    </row>
    <row r="73" spans="1:9" x14ac:dyDescent="0.2">
      <c r="A73" t="s">
        <v>116</v>
      </c>
      <c r="B73" s="7">
        <v>39766</v>
      </c>
      <c r="C73" s="7" t="s">
        <v>330</v>
      </c>
      <c r="D73" s="8" t="s">
        <v>310</v>
      </c>
      <c r="E73" s="30">
        <v>175</v>
      </c>
      <c r="F73" s="7">
        <v>39983</v>
      </c>
      <c r="G73" s="6" t="s">
        <v>374</v>
      </c>
      <c r="H73" s="10">
        <v>175</v>
      </c>
      <c r="I73" s="6">
        <f t="shared" si="0"/>
        <v>0</v>
      </c>
    </row>
    <row r="74" spans="1:9" x14ac:dyDescent="0.2">
      <c r="A74" t="s">
        <v>332</v>
      </c>
      <c r="B74" s="7">
        <v>39793</v>
      </c>
      <c r="C74" s="7" t="s">
        <v>333</v>
      </c>
      <c r="D74" s="8" t="s">
        <v>334</v>
      </c>
      <c r="E74" s="30">
        <v>4930.3900000000003</v>
      </c>
      <c r="F74" s="7">
        <v>39840</v>
      </c>
      <c r="G74" s="6" t="s">
        <v>350</v>
      </c>
      <c r="H74" s="10">
        <v>3723.77</v>
      </c>
    </row>
    <row r="75" spans="1:9" x14ac:dyDescent="0.2">
      <c r="B75" s="7"/>
      <c r="C75" s="7"/>
      <c r="D75" s="8"/>
      <c r="E75" s="30"/>
      <c r="F75" s="7">
        <v>41793</v>
      </c>
      <c r="G75" t="s">
        <v>898</v>
      </c>
      <c r="H75" s="10">
        <v>1206.6199999999999</v>
      </c>
      <c r="I75" s="6">
        <f>E74-H74-H75</f>
        <v>0</v>
      </c>
    </row>
    <row r="76" spans="1:9" x14ac:dyDescent="0.2">
      <c r="A76" t="s">
        <v>116</v>
      </c>
      <c r="B76" s="7">
        <v>39793</v>
      </c>
      <c r="C76" s="7" t="s">
        <v>333</v>
      </c>
      <c r="D76" s="8" t="s">
        <v>335</v>
      </c>
      <c r="E76" s="30">
        <v>1318</v>
      </c>
      <c r="F76" s="7">
        <v>39983</v>
      </c>
      <c r="G76" s="6" t="s">
        <v>374</v>
      </c>
      <c r="H76" s="10">
        <v>1318</v>
      </c>
      <c r="I76" s="6">
        <f t="shared" si="0"/>
        <v>0</v>
      </c>
    </row>
    <row r="77" spans="1:9" x14ac:dyDescent="0.2">
      <c r="A77" t="s">
        <v>340</v>
      </c>
      <c r="B77" s="7">
        <v>39846</v>
      </c>
      <c r="C77" s="7" t="s">
        <v>338</v>
      </c>
      <c r="D77" s="8" t="s">
        <v>341</v>
      </c>
      <c r="E77" s="30">
        <v>917.86</v>
      </c>
      <c r="F77" s="7">
        <v>39904</v>
      </c>
      <c r="G77" s="6" t="s">
        <v>361</v>
      </c>
      <c r="H77" s="10">
        <v>917.86</v>
      </c>
      <c r="I77" s="6">
        <f t="shared" si="0"/>
        <v>0</v>
      </c>
    </row>
    <row r="78" spans="1:9" x14ac:dyDescent="0.2">
      <c r="A78" s="26" t="s">
        <v>116</v>
      </c>
      <c r="B78" s="7">
        <v>39849</v>
      </c>
      <c r="C78" s="37" t="s">
        <v>342</v>
      </c>
      <c r="D78" s="38" t="s">
        <v>343</v>
      </c>
      <c r="E78" s="30">
        <v>100</v>
      </c>
      <c r="F78" s="7">
        <v>41922</v>
      </c>
      <c r="G78" s="6" t="s">
        <v>917</v>
      </c>
      <c r="H78" s="10">
        <v>100</v>
      </c>
      <c r="I78" s="6">
        <f t="shared" si="0"/>
        <v>0</v>
      </c>
    </row>
    <row r="79" spans="1:9" x14ac:dyDescent="0.2">
      <c r="A79" s="26" t="s">
        <v>116</v>
      </c>
      <c r="B79" s="7">
        <v>39849</v>
      </c>
      <c r="C79" s="37" t="s">
        <v>342</v>
      </c>
      <c r="D79" s="38" t="s">
        <v>310</v>
      </c>
      <c r="E79" s="30">
        <v>200</v>
      </c>
      <c r="F79" s="7">
        <v>41922</v>
      </c>
      <c r="G79" s="6" t="s">
        <v>917</v>
      </c>
      <c r="H79" s="10">
        <v>200</v>
      </c>
      <c r="I79" s="6">
        <f t="shared" si="0"/>
        <v>0</v>
      </c>
    </row>
    <row r="80" spans="1:9" x14ac:dyDescent="0.2">
      <c r="A80" s="26" t="s">
        <v>116</v>
      </c>
      <c r="B80" s="7">
        <v>39870</v>
      </c>
      <c r="C80" s="37" t="s">
        <v>348</v>
      </c>
      <c r="D80" s="38" t="s">
        <v>343</v>
      </c>
      <c r="E80" s="30">
        <v>100</v>
      </c>
      <c r="F80" s="7">
        <v>41922</v>
      </c>
      <c r="G80" s="6" t="s">
        <v>917</v>
      </c>
      <c r="H80" s="10">
        <v>100</v>
      </c>
      <c r="I80" s="6">
        <f t="shared" si="0"/>
        <v>0</v>
      </c>
    </row>
    <row r="81" spans="1:9" x14ac:dyDescent="0.2">
      <c r="A81" s="26" t="s">
        <v>116</v>
      </c>
      <c r="B81" s="7">
        <v>39896</v>
      </c>
      <c r="C81" s="37" t="s">
        <v>352</v>
      </c>
      <c r="D81" s="38" t="s">
        <v>343</v>
      </c>
      <c r="E81" s="30">
        <v>100</v>
      </c>
      <c r="F81" s="7">
        <v>41922</v>
      </c>
      <c r="G81" s="6" t="s">
        <v>917</v>
      </c>
      <c r="H81" s="10">
        <v>100</v>
      </c>
      <c r="I81" s="6">
        <f t="shared" si="0"/>
        <v>0</v>
      </c>
    </row>
    <row r="82" spans="1:9" x14ac:dyDescent="0.2">
      <c r="A82" s="26" t="s">
        <v>116</v>
      </c>
      <c r="B82" s="7">
        <v>39931</v>
      </c>
      <c r="C82" s="37" t="s">
        <v>357</v>
      </c>
      <c r="D82" s="38" t="s">
        <v>343</v>
      </c>
      <c r="E82" s="30">
        <v>100</v>
      </c>
      <c r="F82" s="7">
        <v>41922</v>
      </c>
      <c r="G82" s="6" t="s">
        <v>917</v>
      </c>
      <c r="H82" s="10">
        <v>100</v>
      </c>
      <c r="I82" s="6">
        <f t="shared" si="0"/>
        <v>0</v>
      </c>
    </row>
    <row r="83" spans="1:9" x14ac:dyDescent="0.2">
      <c r="A83" s="26" t="s">
        <v>116</v>
      </c>
      <c r="B83" s="7">
        <v>39931</v>
      </c>
      <c r="C83" s="37" t="s">
        <v>359</v>
      </c>
      <c r="D83" s="38" t="s">
        <v>310</v>
      </c>
      <c r="E83" s="30">
        <v>75</v>
      </c>
      <c r="F83" s="7">
        <v>41922</v>
      </c>
      <c r="G83" s="6" t="s">
        <v>917</v>
      </c>
      <c r="H83" s="10">
        <v>75</v>
      </c>
      <c r="I83" s="6">
        <f t="shared" si="0"/>
        <v>0</v>
      </c>
    </row>
    <row r="84" spans="1:9" x14ac:dyDescent="0.2">
      <c r="A84" s="26" t="s">
        <v>365</v>
      </c>
      <c r="B84" s="7">
        <v>39954</v>
      </c>
      <c r="C84" s="37" t="s">
        <v>366</v>
      </c>
      <c r="D84" s="38" t="s">
        <v>343</v>
      </c>
      <c r="E84" s="30">
        <v>100</v>
      </c>
      <c r="F84" s="7">
        <v>41922</v>
      </c>
      <c r="G84" s="6" t="s">
        <v>917</v>
      </c>
      <c r="H84" s="10">
        <v>100</v>
      </c>
      <c r="I84" s="6">
        <f t="shared" si="0"/>
        <v>0</v>
      </c>
    </row>
    <row r="85" spans="1:9" x14ac:dyDescent="0.2">
      <c r="A85" s="26" t="s">
        <v>116</v>
      </c>
      <c r="B85" s="7">
        <v>39986</v>
      </c>
      <c r="C85" s="37" t="s">
        <v>369</v>
      </c>
      <c r="D85" s="38" t="s">
        <v>343</v>
      </c>
      <c r="E85" s="30">
        <v>100</v>
      </c>
      <c r="F85" s="7">
        <v>41922</v>
      </c>
      <c r="G85" s="6" t="s">
        <v>917</v>
      </c>
      <c r="H85" s="10">
        <v>100</v>
      </c>
      <c r="I85" s="6">
        <f t="shared" si="0"/>
        <v>0</v>
      </c>
    </row>
    <row r="86" spans="1:9" x14ac:dyDescent="0.2">
      <c r="A86" s="26" t="s">
        <v>116</v>
      </c>
      <c r="B86" s="7">
        <v>40023</v>
      </c>
      <c r="C86" s="37" t="s">
        <v>377</v>
      </c>
      <c r="D86" s="38" t="s">
        <v>343</v>
      </c>
      <c r="E86" s="30">
        <v>100</v>
      </c>
      <c r="F86" s="7">
        <v>41922</v>
      </c>
      <c r="G86" s="6" t="s">
        <v>917</v>
      </c>
      <c r="H86" s="10">
        <v>100</v>
      </c>
      <c r="I86" s="6">
        <f t="shared" si="0"/>
        <v>0</v>
      </c>
    </row>
    <row r="87" spans="1:9" x14ac:dyDescent="0.2">
      <c r="A87" t="s">
        <v>260</v>
      </c>
      <c r="B87" s="7">
        <v>40182</v>
      </c>
      <c r="C87" t="s">
        <v>398</v>
      </c>
      <c r="D87" s="38" t="s">
        <v>343</v>
      </c>
      <c r="E87" s="30">
        <v>50</v>
      </c>
      <c r="F87" s="7">
        <v>41922</v>
      </c>
      <c r="G87" s="6" t="s">
        <v>917</v>
      </c>
      <c r="H87" s="10">
        <v>50</v>
      </c>
      <c r="I87" s="6">
        <f t="shared" si="0"/>
        <v>0</v>
      </c>
    </row>
    <row r="88" spans="1:9" x14ac:dyDescent="0.2">
      <c r="A88" t="s">
        <v>260</v>
      </c>
      <c r="B88" s="7">
        <v>40206</v>
      </c>
      <c r="C88" t="s">
        <v>399</v>
      </c>
      <c r="D88" s="38" t="s">
        <v>343</v>
      </c>
      <c r="E88" s="30">
        <v>50</v>
      </c>
      <c r="F88" s="7">
        <v>41922</v>
      </c>
      <c r="G88" s="6" t="s">
        <v>917</v>
      </c>
      <c r="H88" s="10">
        <v>50</v>
      </c>
      <c r="I88" s="6">
        <f t="shared" ref="I88:I225" si="1">E88-H88</f>
        <v>0</v>
      </c>
    </row>
    <row r="89" spans="1:9" x14ac:dyDescent="0.2">
      <c r="A89" t="s">
        <v>407</v>
      </c>
      <c r="B89" s="7">
        <v>40242</v>
      </c>
      <c r="C89" t="s">
        <v>406</v>
      </c>
      <c r="D89" t="s">
        <v>343</v>
      </c>
      <c r="E89" s="30">
        <v>50</v>
      </c>
      <c r="F89" s="7">
        <v>41922</v>
      </c>
      <c r="G89" s="6" t="s">
        <v>917</v>
      </c>
      <c r="H89" s="10">
        <v>50</v>
      </c>
      <c r="I89" s="6">
        <f t="shared" si="1"/>
        <v>0</v>
      </c>
    </row>
    <row r="90" spans="1:9" x14ac:dyDescent="0.2">
      <c r="A90" t="s">
        <v>407</v>
      </c>
      <c r="B90" s="7">
        <v>40260</v>
      </c>
      <c r="C90" t="s">
        <v>408</v>
      </c>
      <c r="D90" t="s">
        <v>343</v>
      </c>
      <c r="E90" s="30">
        <v>50</v>
      </c>
      <c r="F90" s="7">
        <v>41922</v>
      </c>
      <c r="G90" s="6" t="s">
        <v>917</v>
      </c>
      <c r="H90" s="10">
        <v>50</v>
      </c>
      <c r="I90" s="6">
        <f t="shared" si="1"/>
        <v>0</v>
      </c>
    </row>
    <row r="91" spans="1:9" x14ac:dyDescent="0.2">
      <c r="A91" t="s">
        <v>407</v>
      </c>
      <c r="B91" s="7">
        <v>40281</v>
      </c>
      <c r="C91" t="s">
        <v>413</v>
      </c>
      <c r="D91" t="s">
        <v>416</v>
      </c>
      <c r="E91" s="30">
        <v>50</v>
      </c>
      <c r="F91" s="7">
        <v>41922</v>
      </c>
      <c r="G91" s="6" t="s">
        <v>917</v>
      </c>
      <c r="H91" s="10">
        <v>50</v>
      </c>
      <c r="I91" s="6">
        <f t="shared" si="1"/>
        <v>0</v>
      </c>
    </row>
    <row r="92" spans="1:9" x14ac:dyDescent="0.2">
      <c r="A92" t="s">
        <v>407</v>
      </c>
      <c r="B92" s="7">
        <v>40298</v>
      </c>
      <c r="C92" t="s">
        <v>417</v>
      </c>
      <c r="D92" t="s">
        <v>416</v>
      </c>
      <c r="E92" s="30">
        <v>50</v>
      </c>
      <c r="F92" s="7">
        <v>41922</v>
      </c>
      <c r="G92" s="6" t="s">
        <v>917</v>
      </c>
      <c r="H92" s="10">
        <v>50</v>
      </c>
      <c r="I92" s="6">
        <f t="shared" si="1"/>
        <v>0</v>
      </c>
    </row>
    <row r="93" spans="1:9" x14ac:dyDescent="0.2">
      <c r="A93" t="s">
        <v>421</v>
      </c>
      <c r="B93" s="7">
        <v>40303</v>
      </c>
      <c r="C93" t="s">
        <v>422</v>
      </c>
      <c r="D93" t="s">
        <v>343</v>
      </c>
      <c r="E93" s="30">
        <v>50</v>
      </c>
      <c r="F93" s="7">
        <v>41922</v>
      </c>
      <c r="G93" s="6" t="s">
        <v>917</v>
      </c>
      <c r="H93" s="10">
        <v>50</v>
      </c>
      <c r="I93" s="6">
        <f t="shared" si="1"/>
        <v>0</v>
      </c>
    </row>
    <row r="94" spans="1:9" x14ac:dyDescent="0.2">
      <c r="A94" t="s">
        <v>421</v>
      </c>
      <c r="B94" s="7">
        <v>40326</v>
      </c>
      <c r="C94" t="s">
        <v>423</v>
      </c>
      <c r="D94" t="s">
        <v>343</v>
      </c>
      <c r="E94" s="30">
        <v>50</v>
      </c>
      <c r="F94" s="7">
        <v>41922</v>
      </c>
      <c r="G94" s="6" t="s">
        <v>917</v>
      </c>
      <c r="H94" s="10">
        <v>50</v>
      </c>
      <c r="I94" s="6">
        <f t="shared" si="1"/>
        <v>0</v>
      </c>
    </row>
    <row r="95" spans="1:9" x14ac:dyDescent="0.2">
      <c r="A95" t="s">
        <v>421</v>
      </c>
      <c r="B95" s="7">
        <v>40326</v>
      </c>
      <c r="C95" t="s">
        <v>423</v>
      </c>
      <c r="D95" t="s">
        <v>416</v>
      </c>
      <c r="E95" s="30">
        <v>50</v>
      </c>
      <c r="F95" s="7">
        <v>41922</v>
      </c>
      <c r="G95" s="6" t="s">
        <v>917</v>
      </c>
      <c r="H95" s="10">
        <v>50</v>
      </c>
      <c r="I95" s="6">
        <f t="shared" si="1"/>
        <v>0</v>
      </c>
    </row>
    <row r="96" spans="1:9" x14ac:dyDescent="0.2">
      <c r="A96" t="s">
        <v>407</v>
      </c>
      <c r="B96" s="7">
        <v>40353</v>
      </c>
      <c r="C96" t="s">
        <v>428</v>
      </c>
      <c r="D96" t="s">
        <v>416</v>
      </c>
      <c r="E96" s="30">
        <v>50</v>
      </c>
      <c r="F96" s="7">
        <v>41922</v>
      </c>
      <c r="G96" s="6" t="s">
        <v>917</v>
      </c>
      <c r="H96" s="10">
        <v>50</v>
      </c>
      <c r="I96" s="6">
        <f t="shared" si="1"/>
        <v>0</v>
      </c>
    </row>
    <row r="97" spans="1:9" x14ac:dyDescent="0.2">
      <c r="A97" t="s">
        <v>116</v>
      </c>
      <c r="B97" s="7">
        <v>40380</v>
      </c>
      <c r="C97" t="s">
        <v>431</v>
      </c>
      <c r="D97" t="s">
        <v>343</v>
      </c>
      <c r="E97" s="30">
        <v>50</v>
      </c>
      <c r="F97" s="7">
        <v>41922</v>
      </c>
      <c r="G97" s="6" t="s">
        <v>917</v>
      </c>
      <c r="H97" s="10">
        <v>50</v>
      </c>
      <c r="I97" s="6">
        <f t="shared" si="1"/>
        <v>0</v>
      </c>
    </row>
    <row r="98" spans="1:9" x14ac:dyDescent="0.2">
      <c r="A98" t="s">
        <v>407</v>
      </c>
      <c r="B98" s="7">
        <v>40409</v>
      </c>
      <c r="C98" t="s">
        <v>435</v>
      </c>
      <c r="D98" t="s">
        <v>343</v>
      </c>
      <c r="E98" s="30">
        <v>50</v>
      </c>
      <c r="F98" s="7">
        <v>41922</v>
      </c>
      <c r="G98" s="6" t="s">
        <v>917</v>
      </c>
      <c r="H98" s="10">
        <v>50</v>
      </c>
      <c r="I98" s="6">
        <f t="shared" si="1"/>
        <v>0</v>
      </c>
    </row>
    <row r="99" spans="1:9" x14ac:dyDescent="0.2">
      <c r="A99" t="s">
        <v>407</v>
      </c>
      <c r="B99" s="7">
        <v>40421</v>
      </c>
      <c r="C99" t="s">
        <v>436</v>
      </c>
      <c r="D99" t="s">
        <v>343</v>
      </c>
      <c r="E99" s="30">
        <v>50</v>
      </c>
      <c r="F99" s="7">
        <v>41922</v>
      </c>
      <c r="G99" s="6" t="s">
        <v>917</v>
      </c>
      <c r="H99" s="10">
        <v>50</v>
      </c>
      <c r="I99" s="6">
        <f t="shared" si="1"/>
        <v>0</v>
      </c>
    </row>
    <row r="100" spans="1:9" x14ac:dyDescent="0.2">
      <c r="A100" t="s">
        <v>407</v>
      </c>
      <c r="B100" s="7">
        <v>40457</v>
      </c>
      <c r="C100" t="s">
        <v>447</v>
      </c>
      <c r="D100" t="s">
        <v>343</v>
      </c>
      <c r="E100" s="30">
        <v>50</v>
      </c>
      <c r="F100" s="7">
        <v>41922</v>
      </c>
      <c r="G100" s="6" t="s">
        <v>917</v>
      </c>
      <c r="H100" s="10">
        <v>50</v>
      </c>
      <c r="I100" s="6">
        <f t="shared" si="1"/>
        <v>0</v>
      </c>
    </row>
    <row r="101" spans="1:9" x14ac:dyDescent="0.2">
      <c r="A101" t="s">
        <v>407</v>
      </c>
      <c r="B101" s="7">
        <v>40477</v>
      </c>
      <c r="C101" t="s">
        <v>445</v>
      </c>
      <c r="D101" t="s">
        <v>343</v>
      </c>
      <c r="E101" s="30">
        <v>50</v>
      </c>
      <c r="F101" s="7">
        <v>41922</v>
      </c>
      <c r="G101" s="6" t="s">
        <v>917</v>
      </c>
      <c r="H101" s="10">
        <v>50</v>
      </c>
      <c r="I101" s="6">
        <f t="shared" si="1"/>
        <v>0</v>
      </c>
    </row>
    <row r="102" spans="1:9" x14ac:dyDescent="0.2">
      <c r="A102" t="s">
        <v>421</v>
      </c>
      <c r="B102" s="7">
        <v>40515</v>
      </c>
      <c r="C102" t="s">
        <v>457</v>
      </c>
      <c r="D102" t="s">
        <v>343</v>
      </c>
      <c r="E102" s="30">
        <v>100</v>
      </c>
      <c r="F102" s="7">
        <v>41922</v>
      </c>
      <c r="G102" s="6" t="s">
        <v>917</v>
      </c>
      <c r="H102" s="10">
        <v>100</v>
      </c>
      <c r="I102" s="6">
        <f t="shared" si="1"/>
        <v>0</v>
      </c>
    </row>
    <row r="103" spans="1:9" x14ac:dyDescent="0.2">
      <c r="A103" t="s">
        <v>116</v>
      </c>
      <c r="B103" s="7">
        <v>40527</v>
      </c>
      <c r="C103" t="s">
        <v>459</v>
      </c>
      <c r="D103" t="s">
        <v>310</v>
      </c>
      <c r="E103" s="30">
        <v>100</v>
      </c>
      <c r="F103" s="7">
        <v>41922</v>
      </c>
      <c r="G103" s="6" t="s">
        <v>917</v>
      </c>
      <c r="H103" s="10">
        <v>100</v>
      </c>
      <c r="I103" s="6">
        <f t="shared" si="1"/>
        <v>0</v>
      </c>
    </row>
    <row r="104" spans="1:9" x14ac:dyDescent="0.2">
      <c r="A104" t="s">
        <v>116</v>
      </c>
      <c r="B104" s="7">
        <v>40542</v>
      </c>
      <c r="C104" t="s">
        <v>465</v>
      </c>
      <c r="D104" t="s">
        <v>466</v>
      </c>
      <c r="E104" s="30">
        <v>100</v>
      </c>
      <c r="F104" s="7">
        <v>41922</v>
      </c>
      <c r="G104" s="6" t="s">
        <v>917</v>
      </c>
      <c r="H104" s="10">
        <v>100</v>
      </c>
      <c r="I104" s="6">
        <f t="shared" si="1"/>
        <v>0</v>
      </c>
    </row>
    <row r="105" spans="1:9" x14ac:dyDescent="0.2">
      <c r="A105" t="s">
        <v>116</v>
      </c>
      <c r="B105" s="7">
        <v>40577</v>
      </c>
      <c r="C105" t="s">
        <v>476</v>
      </c>
      <c r="D105" t="s">
        <v>343</v>
      </c>
      <c r="E105" s="30">
        <v>100</v>
      </c>
      <c r="F105" s="7">
        <v>41922</v>
      </c>
      <c r="G105" s="6" t="s">
        <v>917</v>
      </c>
      <c r="H105" s="10">
        <v>100</v>
      </c>
      <c r="I105" s="6">
        <f t="shared" si="1"/>
        <v>0</v>
      </c>
    </row>
    <row r="106" spans="1:9" x14ac:dyDescent="0.2">
      <c r="A106" t="s">
        <v>116</v>
      </c>
      <c r="B106" s="7">
        <v>40599</v>
      </c>
      <c r="C106" t="s">
        <v>477</v>
      </c>
      <c r="D106" t="s">
        <v>343</v>
      </c>
      <c r="E106" s="30">
        <v>100</v>
      </c>
      <c r="F106" s="7">
        <v>41922</v>
      </c>
      <c r="G106" s="6" t="s">
        <v>917</v>
      </c>
      <c r="H106" s="10">
        <v>100</v>
      </c>
      <c r="I106" s="6">
        <f t="shared" si="1"/>
        <v>0</v>
      </c>
    </row>
    <row r="107" spans="1:9" x14ac:dyDescent="0.2">
      <c r="A107" t="s">
        <v>116</v>
      </c>
      <c r="B107" s="7">
        <v>40609</v>
      </c>
      <c r="C107" t="s">
        <v>487</v>
      </c>
      <c r="D107" t="s">
        <v>310</v>
      </c>
      <c r="E107" s="30">
        <v>300</v>
      </c>
      <c r="F107" s="7">
        <v>41922</v>
      </c>
      <c r="G107" s="6" t="s">
        <v>917</v>
      </c>
      <c r="H107" s="10">
        <v>300</v>
      </c>
      <c r="I107" s="6">
        <f t="shared" si="1"/>
        <v>0</v>
      </c>
    </row>
    <row r="108" spans="1:9" x14ac:dyDescent="0.2">
      <c r="A108" t="s">
        <v>116</v>
      </c>
      <c r="B108" s="7">
        <v>40633</v>
      </c>
      <c r="C108" t="s">
        <v>488</v>
      </c>
      <c r="D108" t="s">
        <v>343</v>
      </c>
      <c r="E108" s="30">
        <v>100</v>
      </c>
      <c r="F108" s="7">
        <v>41922</v>
      </c>
      <c r="G108" s="6" t="s">
        <v>917</v>
      </c>
      <c r="H108" s="10">
        <v>100</v>
      </c>
      <c r="I108" s="6">
        <f t="shared" si="1"/>
        <v>0</v>
      </c>
    </row>
    <row r="109" spans="1:9" x14ac:dyDescent="0.2">
      <c r="A109" t="s">
        <v>116</v>
      </c>
      <c r="B109" s="7">
        <v>40651</v>
      </c>
      <c r="C109" t="s">
        <v>496</v>
      </c>
      <c r="D109" t="s">
        <v>497</v>
      </c>
      <c r="E109" s="30">
        <v>786.2</v>
      </c>
      <c r="F109" s="7">
        <v>41793</v>
      </c>
      <c r="G109" s="6" t="s">
        <v>898</v>
      </c>
      <c r="H109" s="10">
        <v>786.2</v>
      </c>
      <c r="I109" s="6">
        <f t="shared" si="1"/>
        <v>0</v>
      </c>
    </row>
    <row r="110" spans="1:9" x14ac:dyDescent="0.2">
      <c r="A110" t="s">
        <v>116</v>
      </c>
      <c r="B110" s="7">
        <v>40673</v>
      </c>
      <c r="C110" t="s">
        <v>508</v>
      </c>
      <c r="D110" t="s">
        <v>310</v>
      </c>
      <c r="E110" s="30">
        <v>100</v>
      </c>
      <c r="F110" s="7">
        <v>41922</v>
      </c>
      <c r="G110" s="6" t="s">
        <v>917</v>
      </c>
      <c r="H110" s="10">
        <v>100</v>
      </c>
      <c r="I110" s="6">
        <f t="shared" si="1"/>
        <v>0</v>
      </c>
    </row>
    <row r="111" spans="1:9" x14ac:dyDescent="0.2">
      <c r="A111" t="s">
        <v>116</v>
      </c>
      <c r="B111" s="7">
        <v>40679</v>
      </c>
      <c r="C111" t="s">
        <v>509</v>
      </c>
      <c r="D111" t="s">
        <v>343</v>
      </c>
      <c r="E111" s="30">
        <v>50</v>
      </c>
      <c r="F111" s="7">
        <v>41922</v>
      </c>
      <c r="G111" s="6" t="s">
        <v>917</v>
      </c>
      <c r="H111" s="10">
        <v>50</v>
      </c>
      <c r="I111" s="6">
        <f t="shared" si="1"/>
        <v>0</v>
      </c>
    </row>
    <row r="112" spans="1:9" x14ac:dyDescent="0.2">
      <c r="A112" t="s">
        <v>116</v>
      </c>
      <c r="B112" s="7">
        <v>40690</v>
      </c>
      <c r="C112" t="s">
        <v>510</v>
      </c>
      <c r="D112" t="s">
        <v>343</v>
      </c>
      <c r="E112" s="30">
        <v>50</v>
      </c>
      <c r="F112" s="7">
        <v>41922</v>
      </c>
      <c r="G112" s="6" t="s">
        <v>917</v>
      </c>
      <c r="H112" s="10">
        <v>50</v>
      </c>
      <c r="I112" s="6">
        <f t="shared" si="1"/>
        <v>0</v>
      </c>
    </row>
    <row r="113" spans="1:10" x14ac:dyDescent="0.2">
      <c r="A113" t="s">
        <v>116</v>
      </c>
      <c r="B113" s="7">
        <v>40695</v>
      </c>
      <c r="C113" t="s">
        <v>514</v>
      </c>
      <c r="D113" t="s">
        <v>343</v>
      </c>
      <c r="E113" s="30">
        <v>50</v>
      </c>
      <c r="F113" s="7">
        <v>41922</v>
      </c>
      <c r="G113" s="6" t="s">
        <v>917</v>
      </c>
      <c r="H113" s="10">
        <v>50</v>
      </c>
      <c r="I113" s="6">
        <f t="shared" si="1"/>
        <v>0</v>
      </c>
    </row>
    <row r="114" spans="1:10" x14ac:dyDescent="0.2">
      <c r="A114" t="s">
        <v>116</v>
      </c>
      <c r="B114" s="7">
        <v>40722</v>
      </c>
      <c r="C114" t="s">
        <v>32</v>
      </c>
      <c r="D114" t="s">
        <v>515</v>
      </c>
      <c r="E114" s="30">
        <v>2084.2800000000002</v>
      </c>
      <c r="F114" s="7">
        <v>41990</v>
      </c>
      <c r="G114" s="6" t="s">
        <v>928</v>
      </c>
      <c r="H114" s="10">
        <v>2084.2800000000002</v>
      </c>
      <c r="I114" s="6">
        <f t="shared" si="1"/>
        <v>0</v>
      </c>
      <c r="J114" s="26"/>
    </row>
    <row r="115" spans="1:10" x14ac:dyDescent="0.2">
      <c r="A115" t="s">
        <v>116</v>
      </c>
      <c r="B115" s="7">
        <v>40735</v>
      </c>
      <c r="C115" t="s">
        <v>33</v>
      </c>
      <c r="D115" t="s">
        <v>343</v>
      </c>
      <c r="E115" s="30">
        <v>100</v>
      </c>
      <c r="F115" s="7">
        <v>41922</v>
      </c>
      <c r="G115" s="6" t="s">
        <v>917</v>
      </c>
      <c r="H115" s="10">
        <v>100</v>
      </c>
      <c r="I115" s="6">
        <f t="shared" si="1"/>
        <v>0</v>
      </c>
    </row>
    <row r="116" spans="1:10" x14ac:dyDescent="0.2">
      <c r="A116" t="s">
        <v>116</v>
      </c>
      <c r="B116" s="7">
        <v>40763</v>
      </c>
      <c r="C116" t="s">
        <v>78</v>
      </c>
      <c r="D116" t="s">
        <v>335</v>
      </c>
      <c r="E116" s="30">
        <v>100</v>
      </c>
      <c r="F116" s="7">
        <v>41922</v>
      </c>
      <c r="G116" s="6" t="s">
        <v>917</v>
      </c>
      <c r="H116" s="10">
        <v>100</v>
      </c>
      <c r="I116" s="6">
        <f t="shared" si="1"/>
        <v>0</v>
      </c>
    </row>
    <row r="117" spans="1:10" x14ac:dyDescent="0.2">
      <c r="A117" t="s">
        <v>116</v>
      </c>
      <c r="B117" s="7">
        <v>40766</v>
      </c>
      <c r="C117" t="s">
        <v>531</v>
      </c>
      <c r="D117" t="s">
        <v>532</v>
      </c>
      <c r="E117" s="30">
        <v>1072.54</v>
      </c>
      <c r="F117" s="7">
        <v>40807</v>
      </c>
      <c r="G117" t="s">
        <v>549</v>
      </c>
      <c r="H117" s="45">
        <v>811.8</v>
      </c>
    </row>
    <row r="118" spans="1:10" x14ac:dyDescent="0.2">
      <c r="B118" s="7"/>
      <c r="E118" s="30"/>
      <c r="F118" s="7">
        <v>41793</v>
      </c>
      <c r="G118" s="26" t="s">
        <v>898</v>
      </c>
      <c r="H118" s="45">
        <v>260.74</v>
      </c>
      <c r="I118" s="6">
        <f>E117-H117-H118</f>
        <v>0</v>
      </c>
    </row>
    <row r="119" spans="1:10" x14ac:dyDescent="0.2">
      <c r="A119" t="s">
        <v>116</v>
      </c>
      <c r="B119" s="7">
        <v>40767</v>
      </c>
      <c r="C119" t="s">
        <v>83</v>
      </c>
      <c r="D119" t="s">
        <v>533</v>
      </c>
      <c r="E119" s="30">
        <v>49.29</v>
      </c>
      <c r="F119" s="7">
        <v>41922</v>
      </c>
      <c r="G119" s="6" t="s">
        <v>917</v>
      </c>
      <c r="H119" s="10">
        <v>49.29</v>
      </c>
      <c r="I119" s="6">
        <f t="shared" si="1"/>
        <v>0</v>
      </c>
    </row>
    <row r="120" spans="1:10" x14ac:dyDescent="0.2">
      <c r="A120" t="s">
        <v>116</v>
      </c>
      <c r="B120" s="7">
        <v>40784</v>
      </c>
      <c r="C120" t="s">
        <v>534</v>
      </c>
      <c r="D120" t="s">
        <v>535</v>
      </c>
      <c r="E120" s="30">
        <v>2716.5</v>
      </c>
      <c r="F120" s="7">
        <v>41451</v>
      </c>
      <c r="G120" s="6" t="s">
        <v>800</v>
      </c>
      <c r="H120" s="10">
        <v>2716.5</v>
      </c>
      <c r="I120" s="6">
        <f t="shared" si="1"/>
        <v>0</v>
      </c>
    </row>
    <row r="121" spans="1:10" x14ac:dyDescent="0.2">
      <c r="A121" t="s">
        <v>116</v>
      </c>
      <c r="B121" s="7">
        <v>40787</v>
      </c>
      <c r="C121" t="s">
        <v>103</v>
      </c>
      <c r="D121" t="s">
        <v>343</v>
      </c>
      <c r="E121" s="30">
        <v>100</v>
      </c>
      <c r="F121" s="7">
        <v>41922</v>
      </c>
      <c r="G121" s="6" t="s">
        <v>917</v>
      </c>
      <c r="H121" s="10">
        <v>100</v>
      </c>
      <c r="I121" s="6">
        <f t="shared" si="1"/>
        <v>0</v>
      </c>
    </row>
    <row r="122" spans="1:10" x14ac:dyDescent="0.2">
      <c r="A122" t="s">
        <v>116</v>
      </c>
      <c r="B122" s="7">
        <v>40812</v>
      </c>
      <c r="C122" t="s">
        <v>546</v>
      </c>
      <c r="D122" t="s">
        <v>343</v>
      </c>
      <c r="E122" s="30">
        <v>100</v>
      </c>
      <c r="F122" s="7">
        <v>41922</v>
      </c>
      <c r="G122" s="6" t="s">
        <v>917</v>
      </c>
      <c r="H122" s="10">
        <v>100</v>
      </c>
      <c r="I122" s="6">
        <f t="shared" si="1"/>
        <v>0</v>
      </c>
    </row>
    <row r="123" spans="1:10" x14ac:dyDescent="0.2">
      <c r="A123" t="s">
        <v>116</v>
      </c>
      <c r="B123" s="7">
        <v>40850</v>
      </c>
      <c r="C123" t="s">
        <v>576</v>
      </c>
      <c r="D123" t="s">
        <v>343</v>
      </c>
      <c r="E123" s="30">
        <v>100</v>
      </c>
      <c r="F123" s="7">
        <v>41922</v>
      </c>
      <c r="G123" s="6" t="s">
        <v>917</v>
      </c>
      <c r="H123" s="10">
        <v>100</v>
      </c>
      <c r="I123" s="6">
        <f t="shared" si="1"/>
        <v>0</v>
      </c>
    </row>
    <row r="124" spans="1:10" x14ac:dyDescent="0.2">
      <c r="A124" t="s">
        <v>116</v>
      </c>
      <c r="B124" s="7">
        <v>40913</v>
      </c>
      <c r="C124" t="s">
        <v>596</v>
      </c>
      <c r="D124" t="s">
        <v>597</v>
      </c>
      <c r="E124" s="30">
        <v>999.85</v>
      </c>
      <c r="F124" s="7">
        <v>41171</v>
      </c>
      <c r="G124" s="6" t="s">
        <v>703</v>
      </c>
      <c r="H124" s="10">
        <v>999.85</v>
      </c>
      <c r="I124" s="6">
        <f t="shared" si="1"/>
        <v>0</v>
      </c>
    </row>
    <row r="125" spans="1:10" x14ac:dyDescent="0.2">
      <c r="A125" t="s">
        <v>116</v>
      </c>
      <c r="B125" s="7">
        <v>40925</v>
      </c>
      <c r="C125" t="s">
        <v>598</v>
      </c>
      <c r="D125" t="s">
        <v>343</v>
      </c>
      <c r="E125" s="30">
        <v>200</v>
      </c>
      <c r="F125" s="7">
        <v>41922</v>
      </c>
      <c r="G125" s="6" t="s">
        <v>917</v>
      </c>
      <c r="H125" s="10">
        <v>200</v>
      </c>
      <c r="I125" s="6">
        <f t="shared" si="1"/>
        <v>0</v>
      </c>
    </row>
    <row r="126" spans="1:10" x14ac:dyDescent="0.2">
      <c r="A126" t="s">
        <v>116</v>
      </c>
      <c r="B126" s="7">
        <v>40990</v>
      </c>
      <c r="C126" t="s">
        <v>621</v>
      </c>
      <c r="D126" t="s">
        <v>622</v>
      </c>
      <c r="E126" s="30">
        <v>2357</v>
      </c>
      <c r="F126" s="7">
        <v>41451</v>
      </c>
      <c r="G126" s="6" t="s">
        <v>800</v>
      </c>
      <c r="H126" s="10">
        <v>2312.92</v>
      </c>
    </row>
    <row r="127" spans="1:10" x14ac:dyDescent="0.2">
      <c r="B127" s="7"/>
      <c r="E127" s="30"/>
      <c r="F127" s="7">
        <v>41922</v>
      </c>
      <c r="G127" s="6" t="s">
        <v>917</v>
      </c>
      <c r="H127" s="10">
        <v>44.08</v>
      </c>
      <c r="I127" s="6">
        <f>E126-H126-H127</f>
        <v>-7.1054273576010019E-14</v>
      </c>
    </row>
    <row r="128" spans="1:10" x14ac:dyDescent="0.2">
      <c r="A128" t="s">
        <v>116</v>
      </c>
      <c r="B128" s="7">
        <v>40990</v>
      </c>
      <c r="C128" t="s">
        <v>621</v>
      </c>
      <c r="D128" t="s">
        <v>623</v>
      </c>
      <c r="E128" s="30">
        <v>703.44</v>
      </c>
      <c r="F128" s="7">
        <v>41039</v>
      </c>
      <c r="G128" s="51" t="s">
        <v>666</v>
      </c>
      <c r="H128" s="10">
        <v>684.4</v>
      </c>
    </row>
    <row r="129" spans="1:9" x14ac:dyDescent="0.2">
      <c r="B129" s="7"/>
      <c r="E129" s="30"/>
      <c r="F129" s="7">
        <v>41922</v>
      </c>
      <c r="G129" s="6" t="s">
        <v>917</v>
      </c>
      <c r="H129" s="10">
        <v>19.04</v>
      </c>
      <c r="I129" s="6">
        <f>E128-H128-H129</f>
        <v>7.815970093361102E-14</v>
      </c>
    </row>
    <row r="130" spans="1:9" x14ac:dyDescent="0.2">
      <c r="A130" t="s">
        <v>116</v>
      </c>
      <c r="B130" s="7">
        <v>40991</v>
      </c>
      <c r="C130" t="s">
        <v>624</v>
      </c>
      <c r="D130" t="s">
        <v>343</v>
      </c>
      <c r="E130" s="30">
        <v>100</v>
      </c>
      <c r="F130" s="7">
        <v>41922</v>
      </c>
      <c r="G130" s="6" t="s">
        <v>917</v>
      </c>
      <c r="H130" s="10">
        <v>100</v>
      </c>
      <c r="I130" s="6">
        <f t="shared" si="1"/>
        <v>0</v>
      </c>
    </row>
    <row r="131" spans="1:9" x14ac:dyDescent="0.2">
      <c r="A131" t="s">
        <v>116</v>
      </c>
      <c r="B131" s="7">
        <v>41033</v>
      </c>
      <c r="C131" t="s">
        <v>654</v>
      </c>
      <c r="D131" t="s">
        <v>343</v>
      </c>
      <c r="E131" s="30">
        <v>100</v>
      </c>
      <c r="F131" s="7">
        <v>41922</v>
      </c>
      <c r="G131" s="6" t="s">
        <v>917</v>
      </c>
      <c r="H131" s="10">
        <v>100</v>
      </c>
      <c r="I131" s="6">
        <f t="shared" si="1"/>
        <v>0</v>
      </c>
    </row>
    <row r="132" spans="1:9" x14ac:dyDescent="0.2">
      <c r="A132" t="s">
        <v>116</v>
      </c>
      <c r="B132" s="7">
        <v>41051</v>
      </c>
      <c r="C132" t="s">
        <v>657</v>
      </c>
      <c r="D132" s="26" t="s">
        <v>343</v>
      </c>
      <c r="E132" s="30">
        <v>100</v>
      </c>
      <c r="F132" s="7">
        <v>41922</v>
      </c>
      <c r="G132" s="6" t="s">
        <v>917</v>
      </c>
      <c r="H132" s="10">
        <v>100</v>
      </c>
      <c r="I132" s="6">
        <f t="shared" si="1"/>
        <v>0</v>
      </c>
    </row>
    <row r="133" spans="1:9" x14ac:dyDescent="0.2">
      <c r="A133" t="s">
        <v>116</v>
      </c>
      <c r="B133" s="7">
        <v>41082</v>
      </c>
      <c r="C133" s="37" t="s">
        <v>673</v>
      </c>
      <c r="D133" s="38" t="s">
        <v>343</v>
      </c>
      <c r="E133" s="30">
        <v>100</v>
      </c>
      <c r="F133" s="7">
        <v>41922</v>
      </c>
      <c r="G133" s="6" t="s">
        <v>917</v>
      </c>
      <c r="H133" s="10">
        <v>100</v>
      </c>
      <c r="I133" s="6">
        <f t="shared" si="1"/>
        <v>0</v>
      </c>
    </row>
    <row r="134" spans="1:9" s="22" customFormat="1" x14ac:dyDescent="0.2">
      <c r="A134" t="s">
        <v>116</v>
      </c>
      <c r="B134" s="37">
        <v>41113</v>
      </c>
      <c r="C134" s="26" t="s">
        <v>274</v>
      </c>
      <c r="D134" s="26" t="s">
        <v>674</v>
      </c>
      <c r="E134" s="26">
        <v>9296.49</v>
      </c>
      <c r="F134" s="37">
        <v>41221</v>
      </c>
      <c r="G134" s="26" t="s">
        <v>721</v>
      </c>
      <c r="H134" s="27">
        <v>9296.49</v>
      </c>
      <c r="I134" s="6">
        <f t="shared" si="1"/>
        <v>0</v>
      </c>
    </row>
    <row r="135" spans="1:9" x14ac:dyDescent="0.2">
      <c r="A135" t="s">
        <v>116</v>
      </c>
      <c r="B135" s="7">
        <v>41117</v>
      </c>
      <c r="C135" s="26" t="s">
        <v>278</v>
      </c>
      <c r="D135" s="26" t="s">
        <v>343</v>
      </c>
      <c r="E135" s="30">
        <v>100</v>
      </c>
      <c r="F135" s="7">
        <v>41922</v>
      </c>
      <c r="G135" s="6" t="s">
        <v>917</v>
      </c>
      <c r="H135" s="10">
        <v>100</v>
      </c>
      <c r="I135" s="6">
        <f t="shared" si="1"/>
        <v>0</v>
      </c>
    </row>
    <row r="136" spans="1:9" x14ac:dyDescent="0.2">
      <c r="A136" t="s">
        <v>116</v>
      </c>
      <c r="B136" s="7">
        <v>41164</v>
      </c>
      <c r="C136" s="26" t="s">
        <v>324</v>
      </c>
      <c r="D136" s="26" t="s">
        <v>343</v>
      </c>
      <c r="E136" s="30">
        <v>100</v>
      </c>
      <c r="F136" s="7">
        <v>41922</v>
      </c>
      <c r="G136" s="6" t="s">
        <v>917</v>
      </c>
      <c r="H136" s="10">
        <v>100</v>
      </c>
      <c r="I136" s="6">
        <f t="shared" si="1"/>
        <v>0</v>
      </c>
    </row>
    <row r="137" spans="1:9" x14ac:dyDescent="0.2">
      <c r="A137" t="s">
        <v>116</v>
      </c>
      <c r="B137" s="7">
        <v>41198</v>
      </c>
      <c r="C137" s="26" t="s">
        <v>346</v>
      </c>
      <c r="D137" s="26" t="s">
        <v>343</v>
      </c>
      <c r="E137" s="30">
        <v>100</v>
      </c>
      <c r="F137" s="7">
        <v>41922</v>
      </c>
      <c r="G137" s="6" t="s">
        <v>917</v>
      </c>
      <c r="H137" s="10">
        <v>100</v>
      </c>
      <c r="I137" s="6">
        <f t="shared" si="1"/>
        <v>0</v>
      </c>
    </row>
    <row r="138" spans="1:9" x14ac:dyDescent="0.2">
      <c r="A138" t="s">
        <v>116</v>
      </c>
      <c r="B138" s="7">
        <v>41214</v>
      </c>
      <c r="C138" s="26" t="s">
        <v>712</v>
      </c>
      <c r="D138" s="26" t="s">
        <v>714</v>
      </c>
      <c r="E138" s="30">
        <v>1352.87</v>
      </c>
      <c r="F138" s="7">
        <v>42121</v>
      </c>
      <c r="G138" s="6" t="s">
        <v>940</v>
      </c>
      <c r="H138" s="10">
        <v>1352.87</v>
      </c>
      <c r="I138" s="6">
        <f t="shared" si="1"/>
        <v>0</v>
      </c>
    </row>
    <row r="139" spans="1:9" x14ac:dyDescent="0.2">
      <c r="A139" t="s">
        <v>116</v>
      </c>
      <c r="B139" s="7">
        <v>41221</v>
      </c>
      <c r="C139" s="26" t="s">
        <v>715</v>
      </c>
      <c r="D139" s="26" t="s">
        <v>343</v>
      </c>
      <c r="E139" s="30">
        <v>100</v>
      </c>
      <c r="F139" s="7">
        <v>41922</v>
      </c>
      <c r="G139" s="6" t="s">
        <v>917</v>
      </c>
      <c r="H139" s="10">
        <v>100</v>
      </c>
      <c r="I139" s="6">
        <f t="shared" si="1"/>
        <v>0</v>
      </c>
    </row>
    <row r="140" spans="1:9" x14ac:dyDescent="0.2">
      <c r="A140" t="s">
        <v>116</v>
      </c>
      <c r="B140" s="7">
        <v>41267</v>
      </c>
      <c r="C140" s="26" t="s">
        <v>726</v>
      </c>
      <c r="D140" s="26" t="s">
        <v>728</v>
      </c>
      <c r="E140" s="30">
        <v>50</v>
      </c>
      <c r="F140" s="7">
        <v>41922</v>
      </c>
      <c r="G140" s="6" t="s">
        <v>917</v>
      </c>
      <c r="H140" s="10">
        <v>50</v>
      </c>
      <c r="I140" s="6">
        <f t="shared" si="1"/>
        <v>0</v>
      </c>
    </row>
    <row r="141" spans="1:9" x14ac:dyDescent="0.2">
      <c r="A141" t="s">
        <v>116</v>
      </c>
      <c r="B141" s="7">
        <v>41290</v>
      </c>
      <c r="C141" s="26" t="s">
        <v>742</v>
      </c>
      <c r="D141" s="26" t="s">
        <v>343</v>
      </c>
      <c r="E141" s="30">
        <v>100</v>
      </c>
      <c r="F141" s="7">
        <v>41922</v>
      </c>
      <c r="G141" s="6" t="s">
        <v>917</v>
      </c>
      <c r="H141" s="10">
        <v>100</v>
      </c>
      <c r="I141" s="6">
        <f t="shared" si="1"/>
        <v>0</v>
      </c>
    </row>
    <row r="142" spans="1:9" x14ac:dyDescent="0.2">
      <c r="A142" t="s">
        <v>116</v>
      </c>
      <c r="B142" s="7">
        <v>41298</v>
      </c>
      <c r="C142" s="26" t="s">
        <v>337</v>
      </c>
      <c r="D142" s="26" t="s">
        <v>746</v>
      </c>
      <c r="E142" s="30">
        <v>11303.4</v>
      </c>
      <c r="F142" s="7">
        <v>42100</v>
      </c>
      <c r="G142" s="6" t="s">
        <v>937</v>
      </c>
      <c r="H142" s="10">
        <v>11303.4</v>
      </c>
      <c r="I142" s="6">
        <f t="shared" si="1"/>
        <v>0</v>
      </c>
    </row>
    <row r="143" spans="1:9" x14ac:dyDescent="0.2">
      <c r="A143" t="s">
        <v>116</v>
      </c>
      <c r="B143" s="7">
        <v>41319</v>
      </c>
      <c r="C143" s="26" t="s">
        <v>752</v>
      </c>
      <c r="D143" s="26" t="s">
        <v>343</v>
      </c>
      <c r="E143" s="30">
        <v>100</v>
      </c>
      <c r="F143" s="7">
        <v>41922</v>
      </c>
      <c r="G143" s="6" t="s">
        <v>917</v>
      </c>
      <c r="H143" s="10">
        <v>100</v>
      </c>
      <c r="I143" s="6">
        <f t="shared" si="1"/>
        <v>0</v>
      </c>
    </row>
    <row r="144" spans="1:9" x14ac:dyDescent="0.2">
      <c r="A144" t="s">
        <v>116</v>
      </c>
      <c r="B144" s="7">
        <v>41326</v>
      </c>
      <c r="C144" s="26" t="s">
        <v>753</v>
      </c>
      <c r="D144" s="26" t="s">
        <v>754</v>
      </c>
      <c r="E144" s="30">
        <v>889.03</v>
      </c>
      <c r="F144" s="7">
        <v>41922</v>
      </c>
      <c r="G144" s="6" t="s">
        <v>917</v>
      </c>
      <c r="H144" s="10">
        <v>889.03</v>
      </c>
      <c r="I144" s="6">
        <f t="shared" si="1"/>
        <v>0</v>
      </c>
    </row>
    <row r="145" spans="1:10" x14ac:dyDescent="0.2">
      <c r="A145" t="s">
        <v>116</v>
      </c>
      <c r="B145" s="7">
        <v>41351</v>
      </c>
      <c r="C145" s="26" t="s">
        <v>760</v>
      </c>
      <c r="D145" s="26" t="s">
        <v>343</v>
      </c>
      <c r="E145" s="30">
        <v>100</v>
      </c>
      <c r="F145" s="7">
        <v>41922</v>
      </c>
      <c r="G145" s="6" t="s">
        <v>917</v>
      </c>
      <c r="H145" s="10">
        <v>48.56</v>
      </c>
    </row>
    <row r="146" spans="1:10" x14ac:dyDescent="0.2">
      <c r="B146" s="7"/>
      <c r="C146" s="26"/>
      <c r="D146" s="26"/>
      <c r="E146" s="30"/>
      <c r="F146" s="7">
        <v>42121</v>
      </c>
      <c r="G146" s="6" t="s">
        <v>940</v>
      </c>
      <c r="H146" s="10">
        <v>51.44</v>
      </c>
      <c r="I146" s="6">
        <f>E145-H145-H146</f>
        <v>0</v>
      </c>
    </row>
    <row r="147" spans="1:10" x14ac:dyDescent="0.2">
      <c r="A147" t="s">
        <v>116</v>
      </c>
      <c r="B147" s="7">
        <v>41360</v>
      </c>
      <c r="C147" s="26" t="s">
        <v>761</v>
      </c>
      <c r="D147" s="26" t="s">
        <v>762</v>
      </c>
      <c r="E147" s="30">
        <v>1035.26</v>
      </c>
      <c r="F147" s="7">
        <v>42108</v>
      </c>
      <c r="G147" s="6" t="s">
        <v>938</v>
      </c>
      <c r="H147" s="10">
        <v>164.43</v>
      </c>
      <c r="J147" s="26"/>
    </row>
    <row r="148" spans="1:10" x14ac:dyDescent="0.2">
      <c r="B148" s="7"/>
      <c r="C148" s="26"/>
      <c r="D148" s="26"/>
      <c r="E148" s="30"/>
      <c r="F148" s="7">
        <v>42121</v>
      </c>
      <c r="G148" s="6" t="s">
        <v>940</v>
      </c>
      <c r="H148" s="10">
        <v>870.83</v>
      </c>
      <c r="I148" s="6">
        <f>E147-H147-H148</f>
        <v>0</v>
      </c>
      <c r="J148" s="26"/>
    </row>
    <row r="149" spans="1:10" x14ac:dyDescent="0.2">
      <c r="A149" t="s">
        <v>116</v>
      </c>
      <c r="B149" s="7">
        <v>41404</v>
      </c>
      <c r="C149" s="26" t="s">
        <v>783</v>
      </c>
      <c r="D149" s="26" t="s">
        <v>343</v>
      </c>
      <c r="E149" s="30">
        <v>100</v>
      </c>
      <c r="F149" s="7">
        <v>42108</v>
      </c>
      <c r="G149" s="6" t="s">
        <v>938</v>
      </c>
      <c r="H149" s="10">
        <v>100</v>
      </c>
      <c r="I149" s="6">
        <f t="shared" si="1"/>
        <v>0</v>
      </c>
    </row>
    <row r="150" spans="1:10" x14ac:dyDescent="0.2">
      <c r="A150" t="s">
        <v>116</v>
      </c>
      <c r="B150" s="7">
        <v>41417</v>
      </c>
      <c r="C150" s="26" t="s">
        <v>785</v>
      </c>
      <c r="D150" s="26" t="s">
        <v>786</v>
      </c>
      <c r="E150" s="30">
        <v>1474.45</v>
      </c>
      <c r="F150" s="7">
        <v>41446</v>
      </c>
      <c r="G150" t="s">
        <v>797</v>
      </c>
      <c r="H150" s="10">
        <v>1474.45</v>
      </c>
      <c r="I150" s="6">
        <f t="shared" si="1"/>
        <v>0</v>
      </c>
    </row>
    <row r="151" spans="1:10" x14ac:dyDescent="0.2">
      <c r="A151" t="s">
        <v>116</v>
      </c>
      <c r="B151" s="7">
        <v>41446</v>
      </c>
      <c r="C151" s="26" t="s">
        <v>794</v>
      </c>
      <c r="D151" s="26" t="s">
        <v>343</v>
      </c>
      <c r="E151" s="30">
        <v>100</v>
      </c>
      <c r="F151" s="7">
        <v>42108</v>
      </c>
      <c r="G151" s="6" t="s">
        <v>938</v>
      </c>
      <c r="H151" s="10">
        <v>100</v>
      </c>
      <c r="I151" s="6">
        <f t="shared" si="1"/>
        <v>0</v>
      </c>
    </row>
    <row r="152" spans="1:10" x14ac:dyDescent="0.2">
      <c r="A152" t="s">
        <v>116</v>
      </c>
      <c r="B152" s="7">
        <v>41465</v>
      </c>
      <c r="C152" s="26" t="s">
        <v>801</v>
      </c>
      <c r="D152" s="26" t="s">
        <v>803</v>
      </c>
      <c r="E152" s="30">
        <v>1418.18</v>
      </c>
      <c r="F152" s="7">
        <v>41526</v>
      </c>
      <c r="G152" t="s">
        <v>830</v>
      </c>
      <c r="H152" s="10">
        <v>1318.08</v>
      </c>
      <c r="I152" s="6">
        <f t="shared" si="1"/>
        <v>100.10000000000014</v>
      </c>
    </row>
    <row r="153" spans="1:10" x14ac:dyDescent="0.2">
      <c r="A153" t="s">
        <v>116</v>
      </c>
      <c r="B153" s="7">
        <v>41487</v>
      </c>
      <c r="C153" s="26" t="s">
        <v>818</v>
      </c>
      <c r="D153" s="26" t="s">
        <v>343</v>
      </c>
      <c r="E153" s="30">
        <v>100</v>
      </c>
      <c r="F153" s="7">
        <v>42108</v>
      </c>
      <c r="G153" s="6" t="s">
        <v>938</v>
      </c>
      <c r="H153" s="10">
        <v>100</v>
      </c>
      <c r="I153" s="6">
        <f t="shared" si="1"/>
        <v>0</v>
      </c>
    </row>
    <row r="154" spans="1:10" x14ac:dyDescent="0.2">
      <c r="A154" t="s">
        <v>116</v>
      </c>
      <c r="B154" s="7">
        <v>41527</v>
      </c>
      <c r="C154" s="26" t="s">
        <v>828</v>
      </c>
      <c r="D154" s="26" t="s">
        <v>343</v>
      </c>
      <c r="E154" s="30">
        <v>100</v>
      </c>
      <c r="F154" s="7">
        <v>42108</v>
      </c>
      <c r="G154" s="6" t="s">
        <v>938</v>
      </c>
      <c r="H154" s="10">
        <v>100</v>
      </c>
      <c r="I154" s="6">
        <f t="shared" si="1"/>
        <v>0</v>
      </c>
    </row>
    <row r="155" spans="1:10" x14ac:dyDescent="0.2">
      <c r="A155" t="s">
        <v>116</v>
      </c>
      <c r="B155" s="7">
        <v>41568</v>
      </c>
      <c r="C155" s="26" t="s">
        <v>836</v>
      </c>
      <c r="D155" s="26" t="s">
        <v>343</v>
      </c>
      <c r="E155" s="30">
        <v>100</v>
      </c>
      <c r="F155" s="7">
        <v>42108</v>
      </c>
      <c r="G155" s="6" t="s">
        <v>938</v>
      </c>
      <c r="H155" s="10">
        <v>100</v>
      </c>
      <c r="I155" s="6">
        <f t="shared" si="1"/>
        <v>0</v>
      </c>
    </row>
    <row r="156" spans="1:10" x14ac:dyDescent="0.2">
      <c r="A156" t="s">
        <v>116</v>
      </c>
      <c r="B156" s="7">
        <v>41605</v>
      </c>
      <c r="C156" s="26" t="s">
        <v>838</v>
      </c>
      <c r="D156" s="26" t="s">
        <v>343</v>
      </c>
      <c r="E156" s="30">
        <v>100</v>
      </c>
      <c r="F156" s="7">
        <v>42108</v>
      </c>
      <c r="G156" s="6" t="s">
        <v>938</v>
      </c>
      <c r="H156" s="10">
        <v>100</v>
      </c>
      <c r="I156" s="6">
        <f t="shared" si="1"/>
        <v>0</v>
      </c>
    </row>
    <row r="157" spans="1:10" x14ac:dyDescent="0.2">
      <c r="A157" t="s">
        <v>116</v>
      </c>
      <c r="B157" s="7">
        <v>41684</v>
      </c>
      <c r="C157" s="26" t="s">
        <v>863</v>
      </c>
      <c r="D157" s="26" t="s">
        <v>343</v>
      </c>
      <c r="E157" s="30">
        <v>100</v>
      </c>
      <c r="F157" s="7">
        <v>42108</v>
      </c>
      <c r="G157" s="6" t="s">
        <v>938</v>
      </c>
      <c r="H157" s="10">
        <v>100</v>
      </c>
      <c r="I157" s="6">
        <f t="shared" si="1"/>
        <v>0</v>
      </c>
    </row>
    <row r="158" spans="1:10" x14ac:dyDescent="0.2">
      <c r="A158" t="s">
        <v>116</v>
      </c>
      <c r="B158" s="7">
        <v>41684</v>
      </c>
      <c r="C158" s="26" t="s">
        <v>863</v>
      </c>
      <c r="D158" s="26" t="s">
        <v>343</v>
      </c>
      <c r="E158" s="30">
        <v>56</v>
      </c>
      <c r="F158" s="7">
        <v>42108</v>
      </c>
      <c r="G158" s="6" t="s">
        <v>938</v>
      </c>
      <c r="H158" s="10">
        <v>56</v>
      </c>
      <c r="I158" s="6">
        <f t="shared" si="1"/>
        <v>0</v>
      </c>
    </row>
    <row r="159" spans="1:10" x14ac:dyDescent="0.2">
      <c r="A159" t="s">
        <v>116</v>
      </c>
      <c r="B159" s="7">
        <v>41704</v>
      </c>
      <c r="C159" s="26" t="s">
        <v>871</v>
      </c>
      <c r="D159" s="26" t="s">
        <v>872</v>
      </c>
      <c r="E159" s="30">
        <v>100</v>
      </c>
      <c r="F159" s="7">
        <v>42108</v>
      </c>
      <c r="G159" s="6" t="s">
        <v>938</v>
      </c>
      <c r="H159" s="10">
        <v>100</v>
      </c>
      <c r="I159" s="6">
        <f t="shared" si="1"/>
        <v>0</v>
      </c>
    </row>
    <row r="160" spans="1:10" x14ac:dyDescent="0.2">
      <c r="A160" t="s">
        <v>116</v>
      </c>
      <c r="B160" s="7">
        <v>41738</v>
      </c>
      <c r="C160" s="26" t="s">
        <v>355</v>
      </c>
      <c r="D160" s="26" t="s">
        <v>881</v>
      </c>
      <c r="E160" s="30">
        <v>802.89</v>
      </c>
      <c r="F160" s="7">
        <v>42108</v>
      </c>
      <c r="G160" s="6" t="s">
        <v>938</v>
      </c>
      <c r="H160" s="10">
        <v>802.89</v>
      </c>
      <c r="I160" s="6">
        <f t="shared" si="1"/>
        <v>0</v>
      </c>
    </row>
    <row r="161" spans="1:9" x14ac:dyDescent="0.2">
      <c r="A161" t="s">
        <v>116</v>
      </c>
      <c r="B161" s="7">
        <v>41751</v>
      </c>
      <c r="C161" s="26" t="s">
        <v>357</v>
      </c>
      <c r="D161" s="26" t="s">
        <v>882</v>
      </c>
      <c r="E161" s="30">
        <v>661.62</v>
      </c>
      <c r="F161" s="7">
        <v>41768</v>
      </c>
      <c r="G161" t="s">
        <v>890</v>
      </c>
      <c r="H161" s="10">
        <v>646.4</v>
      </c>
      <c r="I161" s="6">
        <f t="shared" si="1"/>
        <v>15.220000000000027</v>
      </c>
    </row>
    <row r="162" spans="1:9" x14ac:dyDescent="0.2">
      <c r="A162" t="s">
        <v>116</v>
      </c>
      <c r="B162" s="7">
        <v>41813</v>
      </c>
      <c r="C162" s="26" t="s">
        <v>369</v>
      </c>
      <c r="D162" s="26" t="s">
        <v>895</v>
      </c>
      <c r="E162" s="30">
        <v>65</v>
      </c>
      <c r="F162" s="7">
        <v>42108</v>
      </c>
      <c r="G162" s="6" t="s">
        <v>938</v>
      </c>
      <c r="H162" s="10">
        <v>65</v>
      </c>
      <c r="I162" s="6">
        <f t="shared" si="1"/>
        <v>0</v>
      </c>
    </row>
    <row r="163" spans="1:9" x14ac:dyDescent="0.2">
      <c r="A163" t="s">
        <v>116</v>
      </c>
      <c r="B163" s="7">
        <v>41926</v>
      </c>
      <c r="C163" s="26" t="s">
        <v>912</v>
      </c>
      <c r="D163" s="26" t="s">
        <v>728</v>
      </c>
      <c r="E163" s="30">
        <v>50</v>
      </c>
      <c r="F163" s="7">
        <v>42108</v>
      </c>
      <c r="G163" s="6" t="s">
        <v>938</v>
      </c>
      <c r="H163" s="10">
        <v>50</v>
      </c>
      <c r="I163" s="6">
        <f t="shared" si="1"/>
        <v>0</v>
      </c>
    </row>
    <row r="164" spans="1:9" x14ac:dyDescent="0.2">
      <c r="A164" t="s">
        <v>116</v>
      </c>
      <c r="B164" s="7">
        <v>41962</v>
      </c>
      <c r="C164" s="26" t="s">
        <v>914</v>
      </c>
      <c r="D164" s="26" t="s">
        <v>915</v>
      </c>
      <c r="E164" s="30">
        <v>73.78</v>
      </c>
      <c r="F164" s="7">
        <v>42108</v>
      </c>
      <c r="G164" s="6" t="s">
        <v>938</v>
      </c>
      <c r="H164" s="10">
        <v>73.78</v>
      </c>
      <c r="I164" s="6">
        <f t="shared" si="1"/>
        <v>0</v>
      </c>
    </row>
    <row r="165" spans="1:9" x14ac:dyDescent="0.2">
      <c r="A165" t="s">
        <v>116</v>
      </c>
      <c r="B165" s="7">
        <v>41974</v>
      </c>
      <c r="C165" s="26" t="s">
        <v>397</v>
      </c>
      <c r="D165" s="26" t="s">
        <v>919</v>
      </c>
      <c r="E165" s="30">
        <v>100</v>
      </c>
      <c r="F165" s="7">
        <v>42108</v>
      </c>
      <c r="G165" s="6" t="s">
        <v>938</v>
      </c>
      <c r="H165" s="10">
        <v>58.53</v>
      </c>
      <c r="I165" s="6">
        <f>E165-H165-H166</f>
        <v>0</v>
      </c>
    </row>
    <row r="166" spans="1:9" x14ac:dyDescent="0.2">
      <c r="A166" t="s">
        <v>116</v>
      </c>
      <c r="B166" s="7"/>
      <c r="C166" s="26"/>
      <c r="D166" s="26"/>
      <c r="E166" s="30"/>
      <c r="F166" s="7">
        <v>42340</v>
      </c>
      <c r="G166" s="6" t="s">
        <v>985</v>
      </c>
      <c r="H166" s="10">
        <v>41.47</v>
      </c>
      <c r="I166" s="6"/>
    </row>
    <row r="167" spans="1:9" x14ac:dyDescent="0.2">
      <c r="A167" t="s">
        <v>116</v>
      </c>
      <c r="B167" s="7">
        <v>41975</v>
      </c>
      <c r="C167" s="26" t="s">
        <v>920</v>
      </c>
      <c r="D167" s="26" t="s">
        <v>728</v>
      </c>
      <c r="E167" s="30">
        <v>50</v>
      </c>
      <c r="F167" s="7">
        <v>42340</v>
      </c>
      <c r="G167" s="6" t="s">
        <v>985</v>
      </c>
      <c r="H167" s="10">
        <v>50</v>
      </c>
      <c r="I167" s="6">
        <f t="shared" si="1"/>
        <v>0</v>
      </c>
    </row>
    <row r="168" spans="1:9" x14ac:dyDescent="0.2">
      <c r="A168" t="s">
        <v>116</v>
      </c>
      <c r="B168" s="7">
        <v>41996</v>
      </c>
      <c r="C168" s="26" t="s">
        <v>921</v>
      </c>
      <c r="D168" s="26" t="s">
        <v>872</v>
      </c>
      <c r="E168" s="30">
        <v>74.45</v>
      </c>
      <c r="G168" s="6" t="s">
        <v>985</v>
      </c>
      <c r="H168" s="10">
        <v>74.45</v>
      </c>
      <c r="I168" s="6">
        <f t="shared" si="1"/>
        <v>0</v>
      </c>
    </row>
    <row r="169" spans="1:9" x14ac:dyDescent="0.2">
      <c r="A169" t="s">
        <v>116</v>
      </c>
      <c r="B169" s="7">
        <v>42011</v>
      </c>
      <c r="C169" s="26" t="s">
        <v>922</v>
      </c>
      <c r="D169" s="26" t="s">
        <v>872</v>
      </c>
      <c r="E169" s="30">
        <v>150.56</v>
      </c>
      <c r="G169" s="6" t="s">
        <v>985</v>
      </c>
      <c r="H169" s="10">
        <v>150.56</v>
      </c>
      <c r="I169" s="6">
        <f t="shared" si="1"/>
        <v>0</v>
      </c>
    </row>
    <row r="170" spans="1:9" x14ac:dyDescent="0.2">
      <c r="A170" t="s">
        <v>116</v>
      </c>
      <c r="B170" s="7">
        <v>42019</v>
      </c>
      <c r="C170" s="26" t="s">
        <v>923</v>
      </c>
      <c r="D170" s="26" t="s">
        <v>872</v>
      </c>
      <c r="E170" s="30">
        <v>66.44</v>
      </c>
      <c r="G170" s="6" t="s">
        <v>985</v>
      </c>
      <c r="H170" s="10">
        <v>66.44</v>
      </c>
      <c r="I170" s="6">
        <f t="shared" si="1"/>
        <v>0</v>
      </c>
    </row>
    <row r="171" spans="1:9" x14ac:dyDescent="0.2">
      <c r="A171" t="s">
        <v>116</v>
      </c>
      <c r="B171" s="7">
        <v>42033</v>
      </c>
      <c r="C171" s="26" t="s">
        <v>924</v>
      </c>
      <c r="D171" s="26" t="s">
        <v>872</v>
      </c>
      <c r="E171" s="30">
        <v>74.31</v>
      </c>
      <c r="G171" s="6" t="s">
        <v>985</v>
      </c>
      <c r="H171" s="10">
        <v>74.31</v>
      </c>
      <c r="I171" s="6">
        <f t="shared" si="1"/>
        <v>0</v>
      </c>
    </row>
    <row r="172" spans="1:9" x14ac:dyDescent="0.2">
      <c r="A172" t="s">
        <v>116</v>
      </c>
      <c r="B172" s="7">
        <v>42045</v>
      </c>
      <c r="C172" s="26" t="s">
        <v>931</v>
      </c>
      <c r="D172" s="26" t="s">
        <v>872</v>
      </c>
      <c r="E172" s="30">
        <v>77.12</v>
      </c>
      <c r="G172" s="6" t="s">
        <v>985</v>
      </c>
      <c r="H172" s="10">
        <v>77.12</v>
      </c>
      <c r="I172" s="6">
        <f t="shared" si="1"/>
        <v>0</v>
      </c>
    </row>
    <row r="173" spans="1:9" x14ac:dyDescent="0.2">
      <c r="A173" t="s">
        <v>116</v>
      </c>
      <c r="B173" s="7">
        <v>42046</v>
      </c>
      <c r="C173" s="26" t="s">
        <v>409</v>
      </c>
      <c r="D173" s="26" t="s">
        <v>919</v>
      </c>
      <c r="E173" s="30">
        <v>100</v>
      </c>
      <c r="G173" s="6" t="s">
        <v>985</v>
      </c>
      <c r="H173" s="10">
        <v>100</v>
      </c>
      <c r="I173" s="6">
        <f t="shared" si="1"/>
        <v>0</v>
      </c>
    </row>
    <row r="174" spans="1:9" x14ac:dyDescent="0.2">
      <c r="A174" t="s">
        <v>116</v>
      </c>
      <c r="B174" s="7">
        <v>42062</v>
      </c>
      <c r="C174" s="26" t="s">
        <v>413</v>
      </c>
      <c r="D174" s="26" t="s">
        <v>872</v>
      </c>
      <c r="E174" s="30">
        <v>50</v>
      </c>
      <c r="G174" s="6" t="s">
        <v>985</v>
      </c>
      <c r="H174" s="10">
        <v>50</v>
      </c>
      <c r="I174" s="6">
        <f t="shared" si="1"/>
        <v>0</v>
      </c>
    </row>
    <row r="175" spans="1:9" x14ac:dyDescent="0.2">
      <c r="A175" t="s">
        <v>116</v>
      </c>
      <c r="B175" s="7">
        <v>42065</v>
      </c>
      <c r="C175" s="26" t="s">
        <v>932</v>
      </c>
      <c r="D175" s="26" t="s">
        <v>872</v>
      </c>
      <c r="E175" s="30">
        <v>64.349999999999994</v>
      </c>
      <c r="G175" s="6" t="s">
        <v>985</v>
      </c>
      <c r="H175" s="10">
        <v>64.349999999999994</v>
      </c>
      <c r="I175" s="6">
        <f t="shared" si="1"/>
        <v>0</v>
      </c>
    </row>
    <row r="176" spans="1:9" x14ac:dyDescent="0.2">
      <c r="A176" t="s">
        <v>116</v>
      </c>
      <c r="B176" s="7">
        <v>42074</v>
      </c>
      <c r="C176" s="26" t="s">
        <v>933</v>
      </c>
      <c r="D176" s="26" t="s">
        <v>872</v>
      </c>
      <c r="E176" s="30">
        <v>64.290000000000006</v>
      </c>
      <c r="G176" s="6" t="s">
        <v>985</v>
      </c>
      <c r="H176" s="10">
        <v>64.290000000000006</v>
      </c>
      <c r="I176" s="6">
        <f t="shared" si="1"/>
        <v>0</v>
      </c>
    </row>
    <row r="177" spans="1:9" x14ac:dyDescent="0.2">
      <c r="A177" t="s">
        <v>116</v>
      </c>
      <c r="B177" s="7">
        <v>42088</v>
      </c>
      <c r="C177" s="26" t="s">
        <v>411</v>
      </c>
      <c r="D177" s="26" t="s">
        <v>934</v>
      </c>
      <c r="E177" s="30">
        <v>760.38</v>
      </c>
      <c r="G177" s="6" t="s">
        <v>985</v>
      </c>
      <c r="H177" s="10">
        <v>760.38</v>
      </c>
      <c r="I177" s="6">
        <f t="shared" si="1"/>
        <v>0</v>
      </c>
    </row>
    <row r="178" spans="1:9" x14ac:dyDescent="0.2">
      <c r="A178" t="s">
        <v>116</v>
      </c>
      <c r="B178" s="7">
        <v>42089</v>
      </c>
      <c r="C178" s="26" t="s">
        <v>935</v>
      </c>
      <c r="D178" s="26" t="s">
        <v>872</v>
      </c>
      <c r="E178" s="30">
        <v>79.09</v>
      </c>
      <c r="G178" s="6" t="s">
        <v>985</v>
      </c>
      <c r="H178" s="10">
        <v>79.09</v>
      </c>
      <c r="I178" s="6">
        <f t="shared" si="1"/>
        <v>0</v>
      </c>
    </row>
    <row r="179" spans="1:9" x14ac:dyDescent="0.2">
      <c r="A179" t="s">
        <v>116</v>
      </c>
      <c r="B179" s="7">
        <v>42094</v>
      </c>
      <c r="C179" s="26" t="s">
        <v>422</v>
      </c>
      <c r="D179" s="26" t="s">
        <v>872</v>
      </c>
      <c r="E179" s="30">
        <v>50</v>
      </c>
      <c r="G179" s="6" t="s">
        <v>985</v>
      </c>
      <c r="H179" s="10">
        <v>50</v>
      </c>
      <c r="I179" s="6">
        <f t="shared" si="1"/>
        <v>0</v>
      </c>
    </row>
    <row r="180" spans="1:9" x14ac:dyDescent="0.2">
      <c r="A180" t="s">
        <v>116</v>
      </c>
      <c r="B180" s="7">
        <v>42123</v>
      </c>
      <c r="C180" s="26" t="s">
        <v>425</v>
      </c>
      <c r="D180" s="26" t="s">
        <v>872</v>
      </c>
      <c r="E180" s="30">
        <v>50</v>
      </c>
      <c r="F180" s="7">
        <v>42340</v>
      </c>
      <c r="G180" s="6" t="s">
        <v>985</v>
      </c>
      <c r="H180" s="10">
        <v>50</v>
      </c>
      <c r="I180" s="6">
        <f t="shared" si="1"/>
        <v>0</v>
      </c>
    </row>
    <row r="181" spans="1:9" x14ac:dyDescent="0.2">
      <c r="A181" t="s">
        <v>116</v>
      </c>
      <c r="B181" s="7">
        <v>42164</v>
      </c>
      <c r="C181" s="26" t="s">
        <v>438</v>
      </c>
      <c r="D181" s="26" t="s">
        <v>872</v>
      </c>
      <c r="E181" s="30">
        <v>50</v>
      </c>
      <c r="G181" s="6" t="s">
        <v>1084</v>
      </c>
      <c r="H181" s="10">
        <v>50</v>
      </c>
      <c r="I181" s="6">
        <f t="shared" si="1"/>
        <v>0</v>
      </c>
    </row>
    <row r="182" spans="1:9" x14ac:dyDescent="0.2">
      <c r="A182" t="s">
        <v>116</v>
      </c>
      <c r="B182" s="7">
        <v>42171</v>
      </c>
      <c r="C182" s="26" t="s">
        <v>447</v>
      </c>
      <c r="D182" s="26" t="s">
        <v>919</v>
      </c>
      <c r="E182" s="30">
        <v>100</v>
      </c>
      <c r="F182" s="7">
        <v>42522</v>
      </c>
      <c r="G182" s="65" t="s">
        <v>1050</v>
      </c>
      <c r="H182" s="10">
        <v>100</v>
      </c>
      <c r="I182" s="6">
        <f t="shared" si="1"/>
        <v>0</v>
      </c>
    </row>
    <row r="183" spans="1:9" x14ac:dyDescent="0.2">
      <c r="A183" t="s">
        <v>116</v>
      </c>
      <c r="B183" s="7">
        <v>42185</v>
      </c>
      <c r="C183" s="26" t="s">
        <v>957</v>
      </c>
      <c r="D183" s="26" t="s">
        <v>872</v>
      </c>
      <c r="E183" s="30">
        <v>50</v>
      </c>
      <c r="G183" s="6" t="s">
        <v>1084</v>
      </c>
      <c r="H183" s="10">
        <v>50</v>
      </c>
      <c r="I183" s="6">
        <f t="shared" si="1"/>
        <v>0</v>
      </c>
    </row>
    <row r="184" spans="1:9" x14ac:dyDescent="0.2">
      <c r="A184" t="s">
        <v>116</v>
      </c>
      <c r="B184" s="7">
        <v>42222</v>
      </c>
      <c r="C184" s="26" t="s">
        <v>965</v>
      </c>
      <c r="D184" s="26" t="s">
        <v>872</v>
      </c>
      <c r="E184" s="30">
        <v>50</v>
      </c>
      <c r="G184" s="6" t="s">
        <v>1084</v>
      </c>
      <c r="H184" s="10">
        <v>50</v>
      </c>
      <c r="I184" s="6">
        <f t="shared" si="1"/>
        <v>0</v>
      </c>
    </row>
    <row r="185" spans="1:9" x14ac:dyDescent="0.2">
      <c r="A185" t="s">
        <v>116</v>
      </c>
      <c r="B185" s="7">
        <v>42228</v>
      </c>
      <c r="C185" s="26" t="s">
        <v>966</v>
      </c>
      <c r="D185" s="26" t="s">
        <v>919</v>
      </c>
      <c r="E185" s="30">
        <v>100</v>
      </c>
      <c r="F185" s="7">
        <v>42522</v>
      </c>
      <c r="G185" s="26" t="s">
        <v>1050</v>
      </c>
      <c r="H185" s="10">
        <v>100</v>
      </c>
      <c r="I185" s="6">
        <f t="shared" si="1"/>
        <v>0</v>
      </c>
    </row>
    <row r="186" spans="1:9" x14ac:dyDescent="0.2">
      <c r="A186" t="s">
        <v>116</v>
      </c>
      <c r="B186" s="7">
        <v>42242</v>
      </c>
      <c r="C186" s="26" t="s">
        <v>969</v>
      </c>
      <c r="D186" s="26" t="s">
        <v>970</v>
      </c>
      <c r="E186" s="30">
        <v>200</v>
      </c>
      <c r="G186" s="6" t="s">
        <v>1084</v>
      </c>
      <c r="H186" s="10">
        <v>200</v>
      </c>
      <c r="I186" s="6">
        <f t="shared" si="1"/>
        <v>0</v>
      </c>
    </row>
    <row r="187" spans="1:9" x14ac:dyDescent="0.2">
      <c r="A187" t="s">
        <v>116</v>
      </c>
      <c r="B187" s="7">
        <v>42255</v>
      </c>
      <c r="C187" s="26" t="s">
        <v>974</v>
      </c>
      <c r="D187" s="26" t="s">
        <v>872</v>
      </c>
      <c r="E187" s="30">
        <v>50</v>
      </c>
      <c r="G187" s="6" t="s">
        <v>1084</v>
      </c>
      <c r="H187" s="10">
        <v>50</v>
      </c>
      <c r="I187" s="6">
        <f t="shared" si="1"/>
        <v>0</v>
      </c>
    </row>
    <row r="188" spans="1:9" x14ac:dyDescent="0.2">
      <c r="A188" t="s">
        <v>116</v>
      </c>
      <c r="B188" s="7">
        <v>42285</v>
      </c>
      <c r="C188" s="26" t="s">
        <v>1000</v>
      </c>
      <c r="D188" s="26" t="s">
        <v>915</v>
      </c>
      <c r="E188" s="30">
        <v>50</v>
      </c>
      <c r="G188" s="6" t="s">
        <v>1084</v>
      </c>
      <c r="H188" s="10">
        <v>50</v>
      </c>
      <c r="I188" s="6">
        <f t="shared" si="1"/>
        <v>0</v>
      </c>
    </row>
    <row r="189" spans="1:9" x14ac:dyDescent="0.2">
      <c r="A189" t="s">
        <v>116</v>
      </c>
      <c r="B189" s="7">
        <v>42300</v>
      </c>
      <c r="C189" s="26" t="s">
        <v>1001</v>
      </c>
      <c r="D189" s="26" t="s">
        <v>1002</v>
      </c>
      <c r="E189" s="30">
        <v>100</v>
      </c>
      <c r="G189" s="6" t="s">
        <v>1084</v>
      </c>
      <c r="H189" s="10">
        <v>100</v>
      </c>
      <c r="I189" s="6">
        <f t="shared" si="1"/>
        <v>0</v>
      </c>
    </row>
    <row r="190" spans="1:9" x14ac:dyDescent="0.2">
      <c r="A190" s="26" t="s">
        <v>116</v>
      </c>
      <c r="B190" s="7">
        <v>42326</v>
      </c>
      <c r="C190" s="26" t="s">
        <v>999</v>
      </c>
      <c r="D190" s="26" t="s">
        <v>915</v>
      </c>
      <c r="E190" s="30">
        <v>50</v>
      </c>
      <c r="G190" s="6" t="s">
        <v>1084</v>
      </c>
      <c r="H190" s="10">
        <v>50</v>
      </c>
      <c r="I190" s="6">
        <f t="shared" si="1"/>
        <v>0</v>
      </c>
    </row>
    <row r="191" spans="1:9" x14ac:dyDescent="0.2">
      <c r="A191" s="26" t="s">
        <v>116</v>
      </c>
      <c r="B191" s="37">
        <v>42373</v>
      </c>
      <c r="C191" s="26" t="s">
        <v>994</v>
      </c>
      <c r="D191" s="26" t="s">
        <v>915</v>
      </c>
      <c r="E191" s="30">
        <v>50</v>
      </c>
      <c r="G191" s="6" t="s">
        <v>1084</v>
      </c>
      <c r="H191" s="10">
        <v>50</v>
      </c>
      <c r="I191" s="6">
        <f t="shared" si="1"/>
        <v>0</v>
      </c>
    </row>
    <row r="192" spans="1:9" x14ac:dyDescent="0.2">
      <c r="A192" s="26" t="s">
        <v>116</v>
      </c>
      <c r="B192" s="37">
        <v>42377</v>
      </c>
      <c r="C192" s="26" t="s">
        <v>1006</v>
      </c>
      <c r="D192" s="26" t="s">
        <v>915</v>
      </c>
      <c r="E192" s="30">
        <v>50</v>
      </c>
      <c r="G192" s="6" t="s">
        <v>1084</v>
      </c>
      <c r="H192" s="10">
        <v>50</v>
      </c>
      <c r="I192" s="6">
        <f t="shared" si="1"/>
        <v>0</v>
      </c>
    </row>
    <row r="193" spans="1:9" x14ac:dyDescent="0.2">
      <c r="A193" s="26" t="s">
        <v>116</v>
      </c>
      <c r="B193" s="37">
        <v>42419</v>
      </c>
      <c r="C193" s="26" t="s">
        <v>1011</v>
      </c>
      <c r="D193" s="26" t="s">
        <v>915</v>
      </c>
      <c r="E193" s="30">
        <v>50</v>
      </c>
      <c r="G193" s="6" t="s">
        <v>1084</v>
      </c>
      <c r="H193" s="10">
        <v>50</v>
      </c>
      <c r="I193" s="6">
        <f t="shared" si="1"/>
        <v>0</v>
      </c>
    </row>
    <row r="194" spans="1:9" x14ac:dyDescent="0.2">
      <c r="A194" s="26" t="s">
        <v>116</v>
      </c>
      <c r="B194" s="37">
        <v>42419</v>
      </c>
      <c r="C194" s="26" t="s">
        <v>1011</v>
      </c>
      <c r="D194" s="26" t="s">
        <v>1012</v>
      </c>
      <c r="E194" s="30">
        <v>577</v>
      </c>
      <c r="F194" s="7">
        <v>42522</v>
      </c>
      <c r="G194" s="26" t="s">
        <v>1050</v>
      </c>
      <c r="H194" s="10">
        <v>515.32000000000005</v>
      </c>
      <c r="I194" s="6">
        <f>E194-H194-H195</f>
        <v>0</v>
      </c>
    </row>
    <row r="195" spans="1:9" x14ac:dyDescent="0.2">
      <c r="A195" s="26"/>
      <c r="B195" s="37"/>
      <c r="C195" s="26"/>
      <c r="D195" s="26"/>
      <c r="E195" s="30"/>
      <c r="G195" s="65" t="s">
        <v>1084</v>
      </c>
      <c r="H195" s="10">
        <v>61.68</v>
      </c>
      <c r="I195" s="6" t="s">
        <v>1034</v>
      </c>
    </row>
    <row r="196" spans="1:9" x14ac:dyDescent="0.2">
      <c r="A196" s="26" t="s">
        <v>116</v>
      </c>
      <c r="B196" s="37">
        <v>42424</v>
      </c>
      <c r="C196" s="26" t="s">
        <v>1013</v>
      </c>
      <c r="D196" s="26" t="s">
        <v>728</v>
      </c>
      <c r="E196" s="30">
        <v>899.87</v>
      </c>
      <c r="G196" s="65" t="s">
        <v>1084</v>
      </c>
      <c r="H196" s="10">
        <v>899.87</v>
      </c>
      <c r="I196" s="6">
        <f t="shared" si="1"/>
        <v>0</v>
      </c>
    </row>
    <row r="197" spans="1:9" x14ac:dyDescent="0.2">
      <c r="A197" s="26" t="s">
        <v>116</v>
      </c>
      <c r="B197" s="37">
        <v>42424</v>
      </c>
      <c r="C197" s="26" t="s">
        <v>1014</v>
      </c>
      <c r="D197" s="26" t="s">
        <v>1012</v>
      </c>
      <c r="E197" s="30">
        <v>100</v>
      </c>
      <c r="G197" s="65" t="s">
        <v>1084</v>
      </c>
      <c r="H197" s="10">
        <v>100</v>
      </c>
      <c r="I197" s="6">
        <f t="shared" si="1"/>
        <v>0</v>
      </c>
    </row>
    <row r="198" spans="1:9" x14ac:dyDescent="0.2">
      <c r="A198" s="26" t="s">
        <v>116</v>
      </c>
      <c r="B198" s="37">
        <v>42450</v>
      </c>
      <c r="C198" s="26" t="s">
        <v>1024</v>
      </c>
      <c r="D198" s="26" t="s">
        <v>915</v>
      </c>
      <c r="E198" s="30">
        <v>50</v>
      </c>
      <c r="G198" s="65" t="s">
        <v>1084</v>
      </c>
      <c r="H198" s="10">
        <v>50</v>
      </c>
      <c r="I198" s="6">
        <f t="shared" si="1"/>
        <v>0</v>
      </c>
    </row>
    <row r="199" spans="1:9" x14ac:dyDescent="0.2">
      <c r="A199" s="26" t="s">
        <v>116</v>
      </c>
      <c r="B199" s="37">
        <v>42458</v>
      </c>
      <c r="C199" s="26" t="s">
        <v>1026</v>
      </c>
      <c r="D199" s="26" t="s">
        <v>1027</v>
      </c>
      <c r="E199" s="30">
        <v>438.91</v>
      </c>
      <c r="G199" s="65" t="s">
        <v>1084</v>
      </c>
      <c r="H199" s="10">
        <v>438.91</v>
      </c>
      <c r="I199" s="6">
        <f t="shared" si="1"/>
        <v>0</v>
      </c>
    </row>
    <row r="200" spans="1:9" x14ac:dyDescent="0.2">
      <c r="A200" s="26" t="s">
        <v>116</v>
      </c>
      <c r="B200" s="37">
        <v>42473</v>
      </c>
      <c r="C200" s="26" t="s">
        <v>1033</v>
      </c>
      <c r="D200" s="26" t="s">
        <v>915</v>
      </c>
      <c r="E200" s="30">
        <v>50</v>
      </c>
      <c r="G200" s="65" t="s">
        <v>1084</v>
      </c>
      <c r="H200" s="10">
        <v>50</v>
      </c>
      <c r="I200" s="6">
        <f t="shared" si="1"/>
        <v>0</v>
      </c>
    </row>
    <row r="201" spans="1:9" x14ac:dyDescent="0.2">
      <c r="A201" s="26" t="s">
        <v>116</v>
      </c>
      <c r="B201" s="37">
        <v>42503</v>
      </c>
      <c r="C201" s="26" t="s">
        <v>1036</v>
      </c>
      <c r="D201" s="26" t="s">
        <v>915</v>
      </c>
      <c r="E201" s="30">
        <v>50</v>
      </c>
      <c r="G201" s="65" t="s">
        <v>1084</v>
      </c>
      <c r="H201" s="10">
        <v>50</v>
      </c>
      <c r="I201" s="6">
        <f t="shared" si="1"/>
        <v>0</v>
      </c>
    </row>
    <row r="202" spans="1:9" x14ac:dyDescent="0.2">
      <c r="A202" s="26" t="s">
        <v>116</v>
      </c>
      <c r="B202" s="37">
        <v>42529</v>
      </c>
      <c r="C202" s="26" t="s">
        <v>1040</v>
      </c>
      <c r="D202" s="26" t="s">
        <v>915</v>
      </c>
      <c r="E202" s="30">
        <v>50</v>
      </c>
      <c r="G202" s="65" t="s">
        <v>1084</v>
      </c>
      <c r="H202" s="10">
        <v>50</v>
      </c>
      <c r="I202" s="6">
        <f t="shared" si="1"/>
        <v>0</v>
      </c>
    </row>
    <row r="203" spans="1:9" x14ac:dyDescent="0.2">
      <c r="A203" s="26" t="s">
        <v>116</v>
      </c>
      <c r="B203" s="37">
        <v>42562</v>
      </c>
      <c r="C203" s="26" t="s">
        <v>1044</v>
      </c>
      <c r="D203" s="26" t="s">
        <v>915</v>
      </c>
      <c r="E203" s="30">
        <v>50</v>
      </c>
      <c r="G203" s="65" t="s">
        <v>1084</v>
      </c>
      <c r="H203" s="10">
        <v>50</v>
      </c>
      <c r="I203" s="6">
        <f t="shared" si="1"/>
        <v>0</v>
      </c>
    </row>
    <row r="204" spans="1:9" x14ac:dyDescent="0.2">
      <c r="A204" s="26" t="s">
        <v>116</v>
      </c>
      <c r="B204" s="37">
        <v>42576</v>
      </c>
      <c r="C204" s="26" t="s">
        <v>505</v>
      </c>
      <c r="D204" s="26" t="s">
        <v>1049</v>
      </c>
      <c r="E204" s="30">
        <v>100</v>
      </c>
      <c r="G204" s="6" t="s">
        <v>1034</v>
      </c>
      <c r="I204" s="6">
        <f t="shared" si="1"/>
        <v>100</v>
      </c>
    </row>
    <row r="205" spans="1:9" x14ac:dyDescent="0.2">
      <c r="A205" s="26" t="s">
        <v>116</v>
      </c>
      <c r="B205" s="37">
        <v>42590</v>
      </c>
      <c r="C205" s="26" t="s">
        <v>506</v>
      </c>
      <c r="D205" s="26" t="s">
        <v>1066</v>
      </c>
      <c r="E205" s="30">
        <v>50</v>
      </c>
      <c r="G205" s="6"/>
      <c r="I205" s="6">
        <f t="shared" si="1"/>
        <v>50</v>
      </c>
    </row>
    <row r="206" spans="1:9" x14ac:dyDescent="0.2">
      <c r="A206" s="26" t="s">
        <v>116</v>
      </c>
      <c r="B206" s="37">
        <v>42611</v>
      </c>
      <c r="C206" s="26" t="s">
        <v>514</v>
      </c>
      <c r="D206" s="26" t="s">
        <v>1049</v>
      </c>
      <c r="E206" s="30">
        <v>100</v>
      </c>
      <c r="G206" s="6"/>
      <c r="I206" s="6">
        <f t="shared" si="1"/>
        <v>100</v>
      </c>
    </row>
    <row r="207" spans="1:9" x14ac:dyDescent="0.2">
      <c r="A207" s="26" t="s">
        <v>116</v>
      </c>
      <c r="B207" s="37">
        <v>42611</v>
      </c>
      <c r="C207" s="26" t="s">
        <v>514</v>
      </c>
      <c r="D207" s="26" t="s">
        <v>1070</v>
      </c>
      <c r="E207" s="30">
        <v>3777</v>
      </c>
      <c r="F207" s="7">
        <v>42822</v>
      </c>
      <c r="G207" s="51" t="s">
        <v>1115</v>
      </c>
      <c r="H207" s="10">
        <v>786.8</v>
      </c>
      <c r="I207" s="6">
        <f t="shared" si="1"/>
        <v>2990.2</v>
      </c>
    </row>
    <row r="208" spans="1:9" x14ac:dyDescent="0.2">
      <c r="A208" s="26" t="s">
        <v>116</v>
      </c>
      <c r="B208" s="37">
        <v>42620</v>
      </c>
      <c r="C208" s="26" t="s">
        <v>49</v>
      </c>
      <c r="D208" s="26" t="s">
        <v>915</v>
      </c>
      <c r="E208" s="30">
        <v>50</v>
      </c>
      <c r="G208" s="6"/>
      <c r="I208" s="6">
        <f t="shared" si="1"/>
        <v>50</v>
      </c>
    </row>
    <row r="209" spans="1:9" x14ac:dyDescent="0.2">
      <c r="A209" s="26" t="s">
        <v>116</v>
      </c>
      <c r="B209" s="37">
        <v>42636</v>
      </c>
      <c r="C209" s="26" t="s">
        <v>32</v>
      </c>
      <c r="D209" s="26" t="s">
        <v>1049</v>
      </c>
      <c r="E209" s="30">
        <v>100</v>
      </c>
      <c r="G209" s="6"/>
      <c r="I209" s="6">
        <f t="shared" si="1"/>
        <v>100</v>
      </c>
    </row>
    <row r="210" spans="1:9" x14ac:dyDescent="0.2">
      <c r="A210" s="26" t="s">
        <v>116</v>
      </c>
      <c r="B210" s="37">
        <v>42648</v>
      </c>
      <c r="C210" s="26" t="s">
        <v>520</v>
      </c>
      <c r="D210" s="26" t="s">
        <v>915</v>
      </c>
      <c r="E210" s="30">
        <v>50</v>
      </c>
      <c r="G210" s="6"/>
      <c r="I210" s="6">
        <f t="shared" si="1"/>
        <v>50</v>
      </c>
    </row>
    <row r="211" spans="1:9" x14ac:dyDescent="0.2">
      <c r="A211" s="26" t="s">
        <v>116</v>
      </c>
      <c r="B211" s="37">
        <v>42663</v>
      </c>
      <c r="C211" s="26" t="s">
        <v>34</v>
      </c>
      <c r="D211" s="26" t="s">
        <v>1060</v>
      </c>
      <c r="E211" s="30">
        <v>5022.7700000000004</v>
      </c>
      <c r="G211" s="6"/>
      <c r="I211" s="6">
        <f t="shared" si="1"/>
        <v>5022.7700000000004</v>
      </c>
    </row>
    <row r="212" spans="1:9" x14ac:dyDescent="0.2">
      <c r="A212" s="26" t="s">
        <v>116</v>
      </c>
      <c r="B212" s="37">
        <v>42670</v>
      </c>
      <c r="C212" s="26" t="s">
        <v>523</v>
      </c>
      <c r="D212" s="26" t="s">
        <v>1049</v>
      </c>
      <c r="E212" s="30">
        <v>100</v>
      </c>
      <c r="G212" s="6"/>
      <c r="I212" s="6">
        <f t="shared" si="1"/>
        <v>100</v>
      </c>
    </row>
    <row r="213" spans="1:9" x14ac:dyDescent="0.2">
      <c r="A213" s="26" t="s">
        <v>116</v>
      </c>
      <c r="B213" s="37">
        <v>42689</v>
      </c>
      <c r="C213" s="26" t="s">
        <v>1063</v>
      </c>
      <c r="D213" s="26" t="s">
        <v>915</v>
      </c>
      <c r="E213" s="30">
        <v>50</v>
      </c>
      <c r="G213" s="6"/>
      <c r="I213" s="6">
        <f t="shared" si="1"/>
        <v>50</v>
      </c>
    </row>
    <row r="214" spans="1:9" x14ac:dyDescent="0.2">
      <c r="A214" s="26" t="s">
        <v>116</v>
      </c>
      <c r="B214" s="37">
        <v>42709</v>
      </c>
      <c r="C214" s="26" t="s">
        <v>1074</v>
      </c>
      <c r="D214" s="26" t="s">
        <v>1049</v>
      </c>
      <c r="E214" s="30">
        <v>100</v>
      </c>
      <c r="G214" s="6"/>
      <c r="I214" s="6">
        <f t="shared" si="1"/>
        <v>100</v>
      </c>
    </row>
    <row r="215" spans="1:9" x14ac:dyDescent="0.2">
      <c r="A215" s="26" t="s">
        <v>116</v>
      </c>
      <c r="B215" s="37">
        <v>42717</v>
      </c>
      <c r="C215" s="26" t="s">
        <v>1075</v>
      </c>
      <c r="D215" s="26" t="s">
        <v>915</v>
      </c>
      <c r="E215" s="30">
        <v>50</v>
      </c>
      <c r="G215" s="6"/>
      <c r="I215" s="6">
        <f t="shared" si="1"/>
        <v>50</v>
      </c>
    </row>
    <row r="216" spans="1:9" x14ac:dyDescent="0.2">
      <c r="A216" s="26" t="s">
        <v>116</v>
      </c>
      <c r="B216" s="37">
        <v>42772</v>
      </c>
      <c r="C216" s="26" t="s">
        <v>1085</v>
      </c>
      <c r="D216" s="26" t="s">
        <v>1049</v>
      </c>
      <c r="E216" s="30">
        <v>100</v>
      </c>
      <c r="G216" s="6"/>
      <c r="I216" s="6">
        <f t="shared" si="1"/>
        <v>100</v>
      </c>
    </row>
    <row r="217" spans="1:9" x14ac:dyDescent="0.2">
      <c r="A217" s="26" t="s">
        <v>116</v>
      </c>
      <c r="B217" s="37">
        <v>42772</v>
      </c>
      <c r="C217" s="26" t="s">
        <v>1085</v>
      </c>
      <c r="D217" s="26" t="s">
        <v>915</v>
      </c>
      <c r="E217" s="30">
        <v>100</v>
      </c>
      <c r="G217" s="6"/>
      <c r="I217" s="6">
        <f t="shared" si="1"/>
        <v>100</v>
      </c>
    </row>
    <row r="218" spans="1:9" x14ac:dyDescent="0.2">
      <c r="A218" s="26" t="s">
        <v>116</v>
      </c>
      <c r="B218" s="37">
        <v>42772</v>
      </c>
      <c r="C218" s="26" t="s">
        <v>1085</v>
      </c>
      <c r="D218" s="26" t="s">
        <v>1086</v>
      </c>
      <c r="E218" s="30">
        <v>3602</v>
      </c>
      <c r="G218" s="6"/>
      <c r="I218" s="6">
        <f t="shared" si="1"/>
        <v>3602</v>
      </c>
    </row>
    <row r="219" spans="1:9" x14ac:dyDescent="0.2">
      <c r="A219" s="26" t="s">
        <v>116</v>
      </c>
      <c r="B219" s="37">
        <v>42821</v>
      </c>
      <c r="C219" s="26" t="s">
        <v>1101</v>
      </c>
      <c r="D219" s="26" t="s">
        <v>915</v>
      </c>
      <c r="E219" s="30">
        <v>50</v>
      </c>
      <c r="G219" s="6"/>
      <c r="I219" s="6">
        <f t="shared" si="1"/>
        <v>50</v>
      </c>
    </row>
    <row r="220" spans="1:9" x14ac:dyDescent="0.2">
      <c r="A220" s="26" t="s">
        <v>116</v>
      </c>
      <c r="B220" s="37">
        <v>42864</v>
      </c>
      <c r="C220" s="26" t="s">
        <v>1114</v>
      </c>
      <c r="D220" s="26" t="s">
        <v>1049</v>
      </c>
      <c r="E220" s="30">
        <v>100</v>
      </c>
      <c r="G220" s="6"/>
      <c r="I220" s="6">
        <f t="shared" si="1"/>
        <v>100</v>
      </c>
    </row>
    <row r="221" spans="1:9" x14ac:dyDescent="0.2">
      <c r="A221" s="26" t="s">
        <v>116</v>
      </c>
      <c r="B221" s="37">
        <v>42885</v>
      </c>
      <c r="C221" s="26" t="s">
        <v>1123</v>
      </c>
      <c r="D221" s="26" t="s">
        <v>915</v>
      </c>
      <c r="E221" s="30">
        <v>50</v>
      </c>
      <c r="G221" s="6"/>
      <c r="I221" s="6">
        <f t="shared" si="1"/>
        <v>50</v>
      </c>
    </row>
    <row r="222" spans="1:9" x14ac:dyDescent="0.2">
      <c r="A222" s="26" t="s">
        <v>116</v>
      </c>
      <c r="B222" s="37">
        <v>42914</v>
      </c>
      <c r="C222" s="26" t="s">
        <v>1128</v>
      </c>
      <c r="D222" s="26" t="s">
        <v>915</v>
      </c>
      <c r="E222" s="30">
        <v>100</v>
      </c>
      <c r="G222" s="6"/>
      <c r="I222" s="6">
        <f t="shared" si="1"/>
        <v>100</v>
      </c>
    </row>
    <row r="223" spans="1:9" x14ac:dyDescent="0.2">
      <c r="A223" s="26" t="s">
        <v>116</v>
      </c>
      <c r="B223" s="37">
        <v>42948</v>
      </c>
      <c r="C223" s="26" t="s">
        <v>1141</v>
      </c>
      <c r="D223" s="26" t="s">
        <v>1142</v>
      </c>
      <c r="E223" s="30">
        <v>88.97</v>
      </c>
      <c r="G223" s="6"/>
      <c r="I223" s="6">
        <f t="shared" si="1"/>
        <v>88.97</v>
      </c>
    </row>
    <row r="224" spans="1:9" x14ac:dyDescent="0.2">
      <c r="A224" s="26" t="s">
        <v>116</v>
      </c>
      <c r="B224" s="37">
        <v>42965</v>
      </c>
      <c r="C224" s="26" t="s">
        <v>1148</v>
      </c>
      <c r="D224" s="26" t="s">
        <v>1142</v>
      </c>
      <c r="E224" s="30">
        <v>50</v>
      </c>
      <c r="G224" s="6"/>
      <c r="I224" s="6">
        <f t="shared" si="1"/>
        <v>50</v>
      </c>
    </row>
    <row r="225" spans="1:9" x14ac:dyDescent="0.2">
      <c r="A225" s="26" t="s">
        <v>116</v>
      </c>
      <c r="B225" s="37">
        <v>42978</v>
      </c>
      <c r="C225" s="26" t="s">
        <v>1152</v>
      </c>
      <c r="D225" s="26" t="s">
        <v>915</v>
      </c>
      <c r="E225" s="30">
        <v>50</v>
      </c>
      <c r="G225" s="6"/>
      <c r="I225" s="6">
        <f t="shared" si="1"/>
        <v>50</v>
      </c>
    </row>
    <row r="226" spans="1:9" x14ac:dyDescent="0.2">
      <c r="A226" s="26" t="s">
        <v>1034</v>
      </c>
      <c r="B226" s="37"/>
      <c r="C226" s="26"/>
      <c r="D226" s="26"/>
      <c r="E226" s="30"/>
      <c r="I226" s="6"/>
    </row>
    <row r="227" spans="1:9" x14ac:dyDescent="0.2">
      <c r="G227" s="22" t="s">
        <v>28</v>
      </c>
      <c r="H227" s="24"/>
      <c r="I227" s="20">
        <f>SUM(I21:I225)</f>
        <v>13169.26</v>
      </c>
    </row>
    <row r="228" spans="1:9" x14ac:dyDescent="0.2">
      <c r="G228" s="22"/>
      <c r="H228" s="24"/>
      <c r="I228" s="20"/>
    </row>
  </sheetData>
  <phoneticPr fontId="0" type="noConversion"/>
  <pageMargins left="0.32" right="0.34" top="1.05" bottom="1" header="0.5" footer="0.5"/>
  <pageSetup scale="85" orientation="landscape" r:id="rId1"/>
  <headerFooter alignWithMargins="0">
    <oddHeader>&amp;L&amp;D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3"/>
  <sheetViews>
    <sheetView workbookViewId="0">
      <pane ySplit="4" topLeftCell="A290" activePane="bottomLeft" state="frozen"/>
      <selection pane="bottomLeft" activeCell="E304" sqref="E304"/>
    </sheetView>
  </sheetViews>
  <sheetFormatPr defaultRowHeight="12.75" x14ac:dyDescent="0.2"/>
  <cols>
    <col min="1" max="1" width="34.85546875" bestFit="1" customWidth="1"/>
    <col min="2" max="2" width="10.140625" bestFit="1" customWidth="1"/>
    <col min="3" max="3" width="18" bestFit="1" customWidth="1"/>
    <col min="4" max="4" width="15.42578125" bestFit="1" customWidth="1"/>
    <col min="5" max="5" width="10.140625" customWidth="1"/>
    <col min="6" max="6" width="10.140625" style="7" bestFit="1" customWidth="1"/>
    <col min="7" max="7" width="20" customWidth="1"/>
    <col min="8" max="8" width="10.140625" style="6" bestFit="1" customWidth="1"/>
    <col min="9" max="9" width="12" customWidth="1"/>
  </cols>
  <sheetData>
    <row r="2" spans="1:9" x14ac:dyDescent="0.2">
      <c r="A2" s="19" t="s">
        <v>462</v>
      </c>
      <c r="B2" s="19"/>
      <c r="C2" s="19"/>
      <c r="D2" s="19"/>
      <c r="E2" s="19"/>
      <c r="G2" s="19"/>
      <c r="H2" s="29"/>
      <c r="I2" s="19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5" t="s">
        <v>2</v>
      </c>
      <c r="F4" s="7" t="s">
        <v>5</v>
      </c>
      <c r="G4" s="14" t="s">
        <v>6</v>
      </c>
      <c r="H4" s="15" t="s">
        <v>21</v>
      </c>
      <c r="I4" s="14" t="s">
        <v>22</v>
      </c>
    </row>
    <row r="6" spans="1:9" x14ac:dyDescent="0.2">
      <c r="A6" s="5" t="s">
        <v>39</v>
      </c>
      <c r="B6" s="7">
        <v>37348</v>
      </c>
      <c r="C6" t="s">
        <v>9</v>
      </c>
      <c r="D6" t="s">
        <v>42</v>
      </c>
      <c r="E6" s="6">
        <v>53.9</v>
      </c>
      <c r="F6" s="7">
        <v>39199</v>
      </c>
      <c r="G6" t="s">
        <v>237</v>
      </c>
      <c r="H6" s="6">
        <v>53.9</v>
      </c>
      <c r="I6" s="6">
        <f t="shared" ref="I6:I76" si="0">E6-H6</f>
        <v>0</v>
      </c>
    </row>
    <row r="7" spans="1:9" x14ac:dyDescent="0.2">
      <c r="A7" s="5" t="s">
        <v>40</v>
      </c>
      <c r="B7" s="7">
        <v>37867</v>
      </c>
      <c r="C7" t="s">
        <v>32</v>
      </c>
      <c r="D7" s="8" t="s">
        <v>41</v>
      </c>
      <c r="E7" s="6">
        <v>5427</v>
      </c>
      <c r="F7" s="7">
        <v>38098</v>
      </c>
      <c r="G7" t="s">
        <v>170</v>
      </c>
      <c r="H7" s="6">
        <v>5427</v>
      </c>
      <c r="I7" s="6">
        <f t="shared" si="0"/>
        <v>0</v>
      </c>
    </row>
    <row r="8" spans="1:9" x14ac:dyDescent="0.2">
      <c r="A8" s="5" t="s">
        <v>40</v>
      </c>
      <c r="B8" s="7">
        <v>37867</v>
      </c>
      <c r="C8" t="s">
        <v>32</v>
      </c>
      <c r="D8" s="8" t="s">
        <v>41</v>
      </c>
      <c r="E8" s="6">
        <v>11</v>
      </c>
      <c r="F8" s="7">
        <v>39199</v>
      </c>
      <c r="G8" t="s">
        <v>237</v>
      </c>
      <c r="H8" s="6">
        <v>11</v>
      </c>
      <c r="I8" s="6">
        <f t="shared" si="0"/>
        <v>0</v>
      </c>
    </row>
    <row r="9" spans="1:9" x14ac:dyDescent="0.2">
      <c r="A9" s="5" t="s">
        <v>110</v>
      </c>
      <c r="B9" s="7">
        <v>38373</v>
      </c>
      <c r="C9" t="s">
        <v>111</v>
      </c>
      <c r="D9" t="s">
        <v>112</v>
      </c>
      <c r="E9" s="6">
        <v>1542.02</v>
      </c>
      <c r="F9" s="7">
        <v>38466</v>
      </c>
      <c r="G9" t="s">
        <v>169</v>
      </c>
      <c r="H9" s="6">
        <v>1455.64</v>
      </c>
      <c r="I9" s="6"/>
    </row>
    <row r="10" spans="1:9" x14ac:dyDescent="0.2">
      <c r="A10" s="5"/>
      <c r="B10" s="7"/>
      <c r="E10" s="6"/>
      <c r="F10" s="7">
        <v>39199</v>
      </c>
      <c r="G10" t="s">
        <v>237</v>
      </c>
      <c r="H10" s="6">
        <v>86.38</v>
      </c>
      <c r="I10" s="6">
        <f>E9-H10-H9</f>
        <v>0</v>
      </c>
    </row>
    <row r="11" spans="1:9" x14ac:dyDescent="0.2">
      <c r="A11" s="5" t="s">
        <v>39</v>
      </c>
      <c r="B11" s="7">
        <v>38531</v>
      </c>
      <c r="C11" t="s">
        <v>120</v>
      </c>
      <c r="D11" t="s">
        <v>121</v>
      </c>
      <c r="E11" s="6">
        <v>3438</v>
      </c>
      <c r="F11" s="7">
        <v>38889</v>
      </c>
      <c r="G11" t="s">
        <v>190</v>
      </c>
      <c r="H11" s="6">
        <v>3364.88</v>
      </c>
      <c r="I11" s="6"/>
    </row>
    <row r="12" spans="1:9" x14ac:dyDescent="0.2">
      <c r="A12" s="5"/>
      <c r="B12" s="7"/>
      <c r="E12" s="6"/>
      <c r="F12" s="7">
        <v>39199</v>
      </c>
      <c r="G12" t="s">
        <v>237</v>
      </c>
      <c r="H12" s="6">
        <v>73.12</v>
      </c>
      <c r="I12" s="6">
        <f>E11-H11-H12</f>
        <v>-1.1368683772161603E-13</v>
      </c>
    </row>
    <row r="13" spans="1:9" x14ac:dyDescent="0.2">
      <c r="A13" s="5" t="s">
        <v>132</v>
      </c>
      <c r="B13" s="7">
        <v>38595</v>
      </c>
      <c r="C13" t="s">
        <v>133</v>
      </c>
      <c r="D13" t="s">
        <v>134</v>
      </c>
      <c r="E13" s="6">
        <v>3917.53</v>
      </c>
      <c r="F13" s="7">
        <v>38779</v>
      </c>
      <c r="G13" t="s">
        <v>168</v>
      </c>
      <c r="H13" s="6">
        <v>3917.53</v>
      </c>
      <c r="I13" s="6">
        <f t="shared" si="0"/>
        <v>0</v>
      </c>
    </row>
    <row r="14" spans="1:9" x14ac:dyDescent="0.2">
      <c r="A14" s="5" t="s">
        <v>39</v>
      </c>
      <c r="B14" s="7">
        <v>38870</v>
      </c>
      <c r="C14" t="s">
        <v>184</v>
      </c>
      <c r="D14" t="s">
        <v>185</v>
      </c>
      <c r="E14" s="6">
        <v>3792</v>
      </c>
      <c r="F14" s="7">
        <v>38890</v>
      </c>
      <c r="G14" t="s">
        <v>189</v>
      </c>
      <c r="H14" s="6">
        <v>3792</v>
      </c>
      <c r="I14" s="6">
        <f t="shared" si="0"/>
        <v>0</v>
      </c>
    </row>
    <row r="15" spans="1:9" x14ac:dyDescent="0.2">
      <c r="A15" s="5" t="s">
        <v>40</v>
      </c>
      <c r="B15" s="7">
        <v>39111</v>
      </c>
      <c r="C15" t="s">
        <v>214</v>
      </c>
      <c r="D15" t="s">
        <v>216</v>
      </c>
      <c r="E15" s="6">
        <v>8051</v>
      </c>
      <c r="F15" s="7">
        <v>39199</v>
      </c>
      <c r="G15" t="s">
        <v>237</v>
      </c>
      <c r="H15" s="6">
        <v>8051</v>
      </c>
      <c r="I15" s="6">
        <f t="shared" si="0"/>
        <v>0</v>
      </c>
    </row>
    <row r="16" spans="1:9" x14ac:dyDescent="0.2">
      <c r="A16" s="5" t="s">
        <v>230</v>
      </c>
      <c r="B16" s="7">
        <v>39199</v>
      </c>
      <c r="C16" t="s">
        <v>231</v>
      </c>
      <c r="D16" t="s">
        <v>232</v>
      </c>
      <c r="E16" s="6">
        <v>3891.5</v>
      </c>
      <c r="F16" s="7">
        <v>39253</v>
      </c>
      <c r="G16" t="s">
        <v>244</v>
      </c>
      <c r="H16" s="6">
        <v>3891.5</v>
      </c>
      <c r="I16" s="6">
        <f t="shared" si="0"/>
        <v>0</v>
      </c>
    </row>
    <row r="17" spans="1:9" x14ac:dyDescent="0.2">
      <c r="A17" s="5" t="s">
        <v>39</v>
      </c>
      <c r="B17" s="7">
        <v>39287</v>
      </c>
      <c r="C17" t="s">
        <v>247</v>
      </c>
      <c r="D17" t="s">
        <v>248</v>
      </c>
      <c r="E17" s="6">
        <v>3466.5</v>
      </c>
      <c r="F17" s="7">
        <v>40918</v>
      </c>
      <c r="G17" t="s">
        <v>601</v>
      </c>
      <c r="H17" s="6">
        <v>3466.5</v>
      </c>
      <c r="I17" s="6">
        <f t="shared" si="0"/>
        <v>0</v>
      </c>
    </row>
    <row r="18" spans="1:9" x14ac:dyDescent="0.2">
      <c r="A18" s="5" t="s">
        <v>315</v>
      </c>
      <c r="B18" s="7">
        <v>39647</v>
      </c>
      <c r="C18" t="s">
        <v>309</v>
      </c>
      <c r="D18" t="s">
        <v>316</v>
      </c>
      <c r="E18" s="6">
        <v>15050</v>
      </c>
      <c r="F18" s="7">
        <v>40037</v>
      </c>
      <c r="G18" t="s">
        <v>385</v>
      </c>
      <c r="H18" s="6">
        <v>15050</v>
      </c>
      <c r="I18" s="6">
        <f t="shared" si="0"/>
        <v>0</v>
      </c>
    </row>
    <row r="19" spans="1:9" x14ac:dyDescent="0.2">
      <c r="A19" s="40" t="s">
        <v>40</v>
      </c>
      <c r="B19" s="7">
        <v>39870</v>
      </c>
      <c r="C19" s="26" t="s">
        <v>348</v>
      </c>
      <c r="D19" s="26" t="s">
        <v>349</v>
      </c>
      <c r="E19" s="6">
        <v>13841.5</v>
      </c>
      <c r="F19" s="7">
        <v>40317</v>
      </c>
      <c r="G19" t="s">
        <v>420</v>
      </c>
      <c r="H19" s="6">
        <v>13841.5</v>
      </c>
      <c r="I19" s="6">
        <f>E19-H19</f>
        <v>0</v>
      </c>
    </row>
    <row r="20" spans="1:9" x14ac:dyDescent="0.2">
      <c r="A20" s="40" t="s">
        <v>40</v>
      </c>
      <c r="B20" s="7">
        <v>39987</v>
      </c>
      <c r="C20" s="26" t="s">
        <v>370</v>
      </c>
      <c r="D20" s="26" t="s">
        <v>371</v>
      </c>
      <c r="E20" s="6">
        <v>797.62</v>
      </c>
      <c r="F20" s="7">
        <v>41136</v>
      </c>
      <c r="G20" s="26" t="s">
        <v>694</v>
      </c>
      <c r="H20" s="6">
        <v>556.04999999999995</v>
      </c>
      <c r="I20" s="6"/>
    </row>
    <row r="21" spans="1:9" x14ac:dyDescent="0.2">
      <c r="A21" s="40"/>
      <c r="B21" s="7"/>
      <c r="C21" s="26"/>
      <c r="D21" s="26"/>
      <c r="E21" s="6"/>
      <c r="F21" s="7">
        <v>41080</v>
      </c>
      <c r="G21" s="26" t="s">
        <v>695</v>
      </c>
      <c r="H21" s="6">
        <v>57.75</v>
      </c>
    </row>
    <row r="22" spans="1:9" x14ac:dyDescent="0.2">
      <c r="A22" s="40"/>
      <c r="B22" s="7"/>
      <c r="C22" s="26"/>
      <c r="D22" s="26"/>
      <c r="E22" s="6"/>
      <c r="F22" s="7">
        <v>41609</v>
      </c>
      <c r="G22" s="26" t="s">
        <v>852</v>
      </c>
      <c r="H22" s="6">
        <v>183.82</v>
      </c>
      <c r="I22" s="6">
        <f>E20-H20-H21-H22</f>
        <v>0</v>
      </c>
    </row>
    <row r="23" spans="1:9" x14ac:dyDescent="0.2">
      <c r="A23" s="40" t="s">
        <v>132</v>
      </c>
      <c r="B23" s="7">
        <v>40094</v>
      </c>
      <c r="C23" s="26" t="s">
        <v>389</v>
      </c>
      <c r="D23" s="26" t="s">
        <v>400</v>
      </c>
      <c r="E23" s="6">
        <v>100</v>
      </c>
      <c r="F23" s="7">
        <v>40424</v>
      </c>
      <c r="G23" t="s">
        <v>442</v>
      </c>
      <c r="H23" s="6">
        <v>100</v>
      </c>
      <c r="I23" s="6">
        <f t="shared" si="0"/>
        <v>0</v>
      </c>
    </row>
    <row r="24" spans="1:9" x14ac:dyDescent="0.2">
      <c r="A24" s="40" t="s">
        <v>132</v>
      </c>
      <c r="B24" s="7">
        <v>40133</v>
      </c>
      <c r="C24" s="26" t="s">
        <v>393</v>
      </c>
      <c r="D24" s="26" t="s">
        <v>400</v>
      </c>
      <c r="E24" s="6">
        <v>100</v>
      </c>
      <c r="F24" s="7">
        <v>40424</v>
      </c>
      <c r="G24" t="s">
        <v>442</v>
      </c>
      <c r="H24" s="6">
        <v>100</v>
      </c>
      <c r="I24" s="6">
        <f t="shared" si="0"/>
        <v>0</v>
      </c>
    </row>
    <row r="25" spans="1:9" x14ac:dyDescent="0.2">
      <c r="A25" s="40" t="s">
        <v>132</v>
      </c>
      <c r="B25" s="7">
        <v>40162</v>
      </c>
      <c r="C25" s="26" t="s">
        <v>394</v>
      </c>
      <c r="D25" s="26" t="s">
        <v>400</v>
      </c>
      <c r="E25" s="6">
        <v>100</v>
      </c>
      <c r="F25" s="7">
        <v>40424</v>
      </c>
      <c r="G25" t="s">
        <v>442</v>
      </c>
      <c r="H25" s="6">
        <v>100</v>
      </c>
      <c r="I25" s="6">
        <f t="shared" si="0"/>
        <v>0</v>
      </c>
    </row>
    <row r="26" spans="1:9" x14ac:dyDescent="0.2">
      <c r="A26" t="s">
        <v>132</v>
      </c>
      <c r="B26" s="7">
        <v>40193</v>
      </c>
      <c r="C26" s="26" t="s">
        <v>397</v>
      </c>
      <c r="D26" s="26" t="s">
        <v>400</v>
      </c>
      <c r="E26" s="6">
        <v>100</v>
      </c>
      <c r="F26" s="7">
        <v>40424</v>
      </c>
      <c r="G26" t="s">
        <v>442</v>
      </c>
      <c r="H26" s="6">
        <v>100</v>
      </c>
      <c r="I26" s="6">
        <f t="shared" si="0"/>
        <v>0</v>
      </c>
    </row>
    <row r="27" spans="1:9" x14ac:dyDescent="0.2">
      <c r="A27" s="26" t="s">
        <v>132</v>
      </c>
      <c r="B27" s="7">
        <v>40225</v>
      </c>
      <c r="C27" t="s">
        <v>405</v>
      </c>
      <c r="D27" t="s">
        <v>400</v>
      </c>
      <c r="E27" s="6">
        <v>100</v>
      </c>
      <c r="F27" s="7">
        <v>40424</v>
      </c>
      <c r="G27" t="s">
        <v>442</v>
      </c>
      <c r="H27" s="6">
        <v>100</v>
      </c>
      <c r="I27" s="6">
        <f t="shared" si="0"/>
        <v>0</v>
      </c>
    </row>
    <row r="28" spans="1:9" x14ac:dyDescent="0.2">
      <c r="A28" t="s">
        <v>410</v>
      </c>
      <c r="B28" s="7">
        <v>40283</v>
      </c>
      <c r="C28" t="s">
        <v>411</v>
      </c>
      <c r="D28" t="s">
        <v>412</v>
      </c>
      <c r="E28" s="6">
        <v>7300</v>
      </c>
      <c r="F28" s="7">
        <v>40388</v>
      </c>
      <c r="G28" t="s">
        <v>433</v>
      </c>
      <c r="H28" s="6">
        <v>5976.31</v>
      </c>
      <c r="I28" s="6"/>
    </row>
    <row r="29" spans="1:9" x14ac:dyDescent="0.2">
      <c r="B29" s="7"/>
      <c r="E29" s="6"/>
      <c r="F29" s="7">
        <v>40409</v>
      </c>
      <c r="G29" t="s">
        <v>434</v>
      </c>
      <c r="H29" s="6">
        <v>1300</v>
      </c>
      <c r="I29" s="6"/>
    </row>
    <row r="30" spans="1:9" x14ac:dyDescent="0.2">
      <c r="B30" s="7"/>
      <c r="E30" s="6"/>
      <c r="F30" s="7">
        <v>41609</v>
      </c>
      <c r="G30" t="s">
        <v>852</v>
      </c>
      <c r="H30" s="6">
        <v>23.69</v>
      </c>
      <c r="I30" s="6">
        <f>E28-H28-H29-H30</f>
        <v>-4.0145664570445661E-13</v>
      </c>
    </row>
    <row r="31" spans="1:9" x14ac:dyDescent="0.2">
      <c r="A31" t="s">
        <v>132</v>
      </c>
      <c r="B31" s="7">
        <v>40281</v>
      </c>
      <c r="C31" t="s">
        <v>413</v>
      </c>
      <c r="D31" t="s">
        <v>400</v>
      </c>
      <c r="E31" s="6">
        <v>100</v>
      </c>
      <c r="F31" s="7">
        <v>40424</v>
      </c>
      <c r="G31" t="s">
        <v>442</v>
      </c>
      <c r="H31" s="6">
        <v>100</v>
      </c>
      <c r="I31" s="6">
        <f t="shared" si="0"/>
        <v>0</v>
      </c>
    </row>
    <row r="32" spans="1:9" x14ac:dyDescent="0.2">
      <c r="A32" s="26" t="s">
        <v>132</v>
      </c>
      <c r="B32" s="7">
        <v>40323</v>
      </c>
      <c r="C32" t="s">
        <v>418</v>
      </c>
      <c r="D32" t="s">
        <v>419</v>
      </c>
      <c r="E32" s="6">
        <v>5075</v>
      </c>
      <c r="F32" s="7">
        <v>40918</v>
      </c>
      <c r="G32" s="47" t="s">
        <v>601</v>
      </c>
      <c r="H32" s="50">
        <v>5075</v>
      </c>
      <c r="I32" s="6">
        <f t="shared" si="0"/>
        <v>0</v>
      </c>
    </row>
    <row r="33" spans="1:9" x14ac:dyDescent="0.2">
      <c r="A33" s="26" t="s">
        <v>132</v>
      </c>
      <c r="B33" s="7">
        <v>40323</v>
      </c>
      <c r="C33" t="s">
        <v>418</v>
      </c>
      <c r="D33" t="s">
        <v>400</v>
      </c>
      <c r="E33" s="6">
        <v>97.99</v>
      </c>
      <c r="F33" s="7">
        <v>40424</v>
      </c>
      <c r="G33" t="s">
        <v>442</v>
      </c>
      <c r="H33" s="6">
        <v>91</v>
      </c>
      <c r="I33" s="6"/>
    </row>
    <row r="34" spans="1:9" x14ac:dyDescent="0.2">
      <c r="A34" s="26"/>
      <c r="B34" s="7"/>
      <c r="E34" s="6"/>
      <c r="F34" s="7">
        <v>40843</v>
      </c>
      <c r="G34" t="s">
        <v>557</v>
      </c>
      <c r="H34" s="6">
        <v>1.95</v>
      </c>
    </row>
    <row r="35" spans="1:9" x14ac:dyDescent="0.2">
      <c r="A35" s="26"/>
      <c r="B35" s="7"/>
      <c r="E35" s="6"/>
      <c r="F35" s="7">
        <v>41609</v>
      </c>
      <c r="G35" t="s">
        <v>852</v>
      </c>
      <c r="H35" s="6">
        <v>5.04</v>
      </c>
      <c r="I35" s="6">
        <f>E33-H33-H34-H35</f>
        <v>0</v>
      </c>
    </row>
    <row r="36" spans="1:9" x14ac:dyDescent="0.2">
      <c r="A36" t="s">
        <v>440</v>
      </c>
      <c r="B36" s="7">
        <v>40434</v>
      </c>
      <c r="C36" t="s">
        <v>438</v>
      </c>
      <c r="D36" t="s">
        <v>441</v>
      </c>
      <c r="E36" s="6">
        <v>3379.26</v>
      </c>
      <c r="F36" s="7">
        <v>41065</v>
      </c>
      <c r="G36" s="26" t="s">
        <v>696</v>
      </c>
      <c r="H36" s="6">
        <v>925.11</v>
      </c>
      <c r="I36" s="6"/>
    </row>
    <row r="37" spans="1:9" x14ac:dyDescent="0.2">
      <c r="B37" s="7"/>
      <c r="E37" s="6"/>
      <c r="F37" s="7">
        <v>41081</v>
      </c>
      <c r="G37" s="26" t="s">
        <v>698</v>
      </c>
      <c r="H37" s="6">
        <v>1569.1</v>
      </c>
    </row>
    <row r="38" spans="1:9" x14ac:dyDescent="0.2">
      <c r="B38" s="7"/>
      <c r="E38" s="6"/>
      <c r="F38" s="7">
        <v>41609</v>
      </c>
      <c r="G38" s="26" t="s">
        <v>852</v>
      </c>
      <c r="H38" s="6">
        <v>885.05</v>
      </c>
      <c r="I38" s="6">
        <f>E36-H36-H37-H38</f>
        <v>0</v>
      </c>
    </row>
    <row r="39" spans="1:9" x14ac:dyDescent="0.2">
      <c r="A39" t="s">
        <v>456</v>
      </c>
      <c r="B39" s="7">
        <v>40515</v>
      </c>
      <c r="C39" t="s">
        <v>457</v>
      </c>
      <c r="D39" t="s">
        <v>458</v>
      </c>
      <c r="E39" s="6">
        <v>12019</v>
      </c>
      <c r="F39" s="7">
        <v>40596</v>
      </c>
      <c r="G39" t="s">
        <v>473</v>
      </c>
      <c r="H39" s="6">
        <f>12019</f>
        <v>12019</v>
      </c>
      <c r="I39" s="6">
        <f t="shared" si="0"/>
        <v>0</v>
      </c>
    </row>
    <row r="40" spans="1:9" x14ac:dyDescent="0.2">
      <c r="A40" t="s">
        <v>456</v>
      </c>
      <c r="B40" s="7">
        <v>40527</v>
      </c>
      <c r="C40" t="s">
        <v>459</v>
      </c>
      <c r="D40" t="s">
        <v>460</v>
      </c>
      <c r="E40" s="6">
        <v>50</v>
      </c>
      <c r="F40" s="7">
        <v>41609</v>
      </c>
      <c r="G40" t="s">
        <v>852</v>
      </c>
      <c r="H40" s="6">
        <v>50</v>
      </c>
      <c r="I40" s="6">
        <f t="shared" si="0"/>
        <v>0</v>
      </c>
    </row>
    <row r="41" spans="1:9" x14ac:dyDescent="0.2">
      <c r="A41" t="s">
        <v>469</v>
      </c>
      <c r="B41" s="7">
        <v>40564</v>
      </c>
      <c r="C41" t="s">
        <v>470</v>
      </c>
      <c r="D41" t="s">
        <v>460</v>
      </c>
      <c r="E41" s="6">
        <v>50</v>
      </c>
      <c r="F41" s="7">
        <v>41609</v>
      </c>
      <c r="G41" t="s">
        <v>852</v>
      </c>
      <c r="H41" s="6">
        <v>50</v>
      </c>
      <c r="I41" s="6">
        <f t="shared" si="0"/>
        <v>0</v>
      </c>
    </row>
    <row r="42" spans="1:9" x14ac:dyDescent="0.2">
      <c r="A42" t="s">
        <v>132</v>
      </c>
      <c r="B42" s="7">
        <v>40602</v>
      </c>
      <c r="C42" t="s">
        <v>474</v>
      </c>
      <c r="D42" t="s">
        <v>475</v>
      </c>
      <c r="E42" s="6">
        <v>1151.2</v>
      </c>
      <c r="F42" s="7">
        <v>41609</v>
      </c>
      <c r="G42" s="26" t="s">
        <v>852</v>
      </c>
      <c r="H42" s="6">
        <v>1151.2</v>
      </c>
      <c r="I42" s="6">
        <f t="shared" si="0"/>
        <v>0</v>
      </c>
    </row>
    <row r="43" spans="1:9" x14ac:dyDescent="0.2">
      <c r="A43" t="s">
        <v>132</v>
      </c>
      <c r="B43" s="7">
        <v>40596</v>
      </c>
      <c r="C43" t="s">
        <v>480</v>
      </c>
      <c r="D43" t="s">
        <v>481</v>
      </c>
      <c r="E43" s="6">
        <v>3466.5</v>
      </c>
      <c r="F43" s="7">
        <v>40613</v>
      </c>
      <c r="G43" t="s">
        <v>490</v>
      </c>
      <c r="H43" s="6">
        <v>1122.52</v>
      </c>
    </row>
    <row r="44" spans="1:9" x14ac:dyDescent="0.2">
      <c r="B44" s="7"/>
      <c r="E44" s="6"/>
      <c r="F44" s="7">
        <v>41609</v>
      </c>
      <c r="G44" s="26" t="s">
        <v>852</v>
      </c>
      <c r="H44" s="6">
        <v>2343.98</v>
      </c>
      <c r="I44" s="6">
        <f>E43-H43-H44</f>
        <v>0</v>
      </c>
    </row>
    <row r="45" spans="1:9" x14ac:dyDescent="0.2">
      <c r="A45" t="s">
        <v>132</v>
      </c>
      <c r="B45" s="7">
        <v>40604</v>
      </c>
      <c r="C45" t="s">
        <v>482</v>
      </c>
      <c r="D45" t="s">
        <v>460</v>
      </c>
      <c r="E45" s="6">
        <v>50</v>
      </c>
      <c r="F45" s="7">
        <v>41609</v>
      </c>
      <c r="G45" t="s">
        <v>852</v>
      </c>
      <c r="H45" s="6">
        <v>50</v>
      </c>
      <c r="I45" s="6">
        <f t="shared" si="0"/>
        <v>0</v>
      </c>
    </row>
    <row r="46" spans="1:9" x14ac:dyDescent="0.2">
      <c r="A46" t="s">
        <v>132</v>
      </c>
      <c r="B46" s="7">
        <v>40612</v>
      </c>
      <c r="C46" t="s">
        <v>483</v>
      </c>
      <c r="D46" t="s">
        <v>484</v>
      </c>
      <c r="E46" s="6">
        <v>987.58</v>
      </c>
      <c r="F46" s="7">
        <v>40654</v>
      </c>
      <c r="G46" t="s">
        <v>498</v>
      </c>
      <c r="H46" s="6">
        <v>791</v>
      </c>
    </row>
    <row r="47" spans="1:9" x14ac:dyDescent="0.2">
      <c r="B47" s="7"/>
      <c r="E47" s="6"/>
      <c r="F47" s="7">
        <v>41609</v>
      </c>
      <c r="G47" t="s">
        <v>852</v>
      </c>
      <c r="H47" s="6">
        <v>196.58</v>
      </c>
      <c r="I47" s="6">
        <f>E46-H46-H47</f>
        <v>0</v>
      </c>
    </row>
    <row r="48" spans="1:9" x14ac:dyDescent="0.2">
      <c r="A48" t="s">
        <v>132</v>
      </c>
      <c r="B48" s="7">
        <v>40620</v>
      </c>
      <c r="C48" t="s">
        <v>485</v>
      </c>
      <c r="D48" t="s">
        <v>486</v>
      </c>
      <c r="E48" s="6">
        <v>1119.75</v>
      </c>
      <c r="F48" s="7">
        <v>40660</v>
      </c>
      <c r="G48" t="s">
        <v>499</v>
      </c>
      <c r="H48" s="6">
        <v>954.84</v>
      </c>
    </row>
    <row r="49" spans="1:9" x14ac:dyDescent="0.2">
      <c r="B49" s="7"/>
      <c r="E49" s="6"/>
      <c r="F49" s="7">
        <v>41609</v>
      </c>
      <c r="G49" t="s">
        <v>852</v>
      </c>
      <c r="H49" s="6">
        <v>164.91</v>
      </c>
      <c r="I49" s="6">
        <f>E48-H48-H49</f>
        <v>0</v>
      </c>
    </row>
    <row r="50" spans="1:9" x14ac:dyDescent="0.2">
      <c r="A50" t="s">
        <v>40</v>
      </c>
      <c r="B50" s="7">
        <v>40637</v>
      </c>
      <c r="C50" t="s">
        <v>491</v>
      </c>
      <c r="D50" t="s">
        <v>492</v>
      </c>
      <c r="E50" s="6">
        <f>4443.87</f>
        <v>4443.87</v>
      </c>
      <c r="F50" s="7">
        <v>40683</v>
      </c>
      <c r="G50" t="s">
        <v>512</v>
      </c>
      <c r="H50" s="6">
        <v>1394.29</v>
      </c>
      <c r="I50" s="6"/>
    </row>
    <row r="51" spans="1:9" x14ac:dyDescent="0.2">
      <c r="A51" t="s">
        <v>40</v>
      </c>
      <c r="B51" s="7">
        <v>40722</v>
      </c>
      <c r="C51" t="s">
        <v>491</v>
      </c>
      <c r="D51" t="s">
        <v>492</v>
      </c>
      <c r="E51" s="6">
        <v>-3049.58</v>
      </c>
      <c r="I51" s="6">
        <f>E50+E51-H50</f>
        <v>0</v>
      </c>
    </row>
    <row r="52" spans="1:9" x14ac:dyDescent="0.2">
      <c r="A52" t="s">
        <v>493</v>
      </c>
      <c r="B52" s="7">
        <v>40641</v>
      </c>
      <c r="C52" t="s">
        <v>494</v>
      </c>
      <c r="D52" t="s">
        <v>495</v>
      </c>
      <c r="E52" s="6">
        <v>105</v>
      </c>
      <c r="F52" s="7">
        <v>41843</v>
      </c>
      <c r="G52" t="s">
        <v>904</v>
      </c>
      <c r="H52" s="6">
        <v>105</v>
      </c>
      <c r="I52" s="6">
        <f t="shared" si="0"/>
        <v>0</v>
      </c>
    </row>
    <row r="53" spans="1:9" x14ac:dyDescent="0.2">
      <c r="A53" t="s">
        <v>493</v>
      </c>
      <c r="B53" s="7">
        <v>40674</v>
      </c>
      <c r="C53" t="s">
        <v>505</v>
      </c>
      <c r="D53" t="s">
        <v>495</v>
      </c>
      <c r="E53" s="6">
        <v>100</v>
      </c>
      <c r="F53" s="7">
        <v>41843</v>
      </c>
      <c r="G53" t="s">
        <v>904</v>
      </c>
      <c r="H53" s="6">
        <v>100</v>
      </c>
      <c r="I53" s="6">
        <f t="shared" si="0"/>
        <v>0</v>
      </c>
    </row>
    <row r="54" spans="1:9" x14ac:dyDescent="0.2">
      <c r="A54" t="s">
        <v>493</v>
      </c>
      <c r="B54" s="7">
        <v>40704</v>
      </c>
      <c r="C54" t="s">
        <v>59</v>
      </c>
      <c r="D54" t="s">
        <v>495</v>
      </c>
      <c r="E54" s="6">
        <v>50</v>
      </c>
      <c r="F54" s="7">
        <v>41843</v>
      </c>
      <c r="G54" t="s">
        <v>904</v>
      </c>
      <c r="H54" s="6">
        <v>50</v>
      </c>
      <c r="I54" s="6">
        <f t="shared" si="0"/>
        <v>0</v>
      </c>
    </row>
    <row r="55" spans="1:9" x14ac:dyDescent="0.2">
      <c r="A55" t="s">
        <v>39</v>
      </c>
      <c r="B55" s="7">
        <v>40735</v>
      </c>
      <c r="C55" t="s">
        <v>33</v>
      </c>
      <c r="D55" t="s">
        <v>519</v>
      </c>
      <c r="E55" s="6">
        <v>100</v>
      </c>
      <c r="F55" s="7">
        <v>41843</v>
      </c>
      <c r="G55" t="s">
        <v>904</v>
      </c>
      <c r="H55" s="6">
        <v>100</v>
      </c>
      <c r="I55" s="6">
        <f t="shared" si="0"/>
        <v>0</v>
      </c>
    </row>
    <row r="56" spans="1:9" x14ac:dyDescent="0.2">
      <c r="A56" t="s">
        <v>493</v>
      </c>
      <c r="B56" s="7">
        <v>40735</v>
      </c>
      <c r="C56" t="s">
        <v>520</v>
      </c>
      <c r="D56" t="s">
        <v>495</v>
      </c>
      <c r="E56" s="6">
        <v>50</v>
      </c>
      <c r="F56" s="7">
        <v>41843</v>
      </c>
      <c r="G56" t="s">
        <v>904</v>
      </c>
      <c r="H56" s="6">
        <v>50</v>
      </c>
      <c r="I56" s="6">
        <f t="shared" si="0"/>
        <v>0</v>
      </c>
    </row>
    <row r="57" spans="1:9" x14ac:dyDescent="0.2">
      <c r="A57" t="s">
        <v>493</v>
      </c>
      <c r="B57" s="7">
        <v>40777</v>
      </c>
      <c r="C57" t="s">
        <v>528</v>
      </c>
      <c r="D57" t="s">
        <v>529</v>
      </c>
      <c r="E57" s="6">
        <v>55.2</v>
      </c>
      <c r="F57" s="7">
        <v>41609</v>
      </c>
      <c r="G57" t="s">
        <v>852</v>
      </c>
      <c r="H57" s="6">
        <v>55.2</v>
      </c>
      <c r="I57" s="6">
        <f t="shared" si="0"/>
        <v>0</v>
      </c>
    </row>
    <row r="58" spans="1:9" x14ac:dyDescent="0.2">
      <c r="A58" t="s">
        <v>39</v>
      </c>
      <c r="B58" s="7">
        <v>40757</v>
      </c>
      <c r="C58" t="s">
        <v>530</v>
      </c>
      <c r="D58" t="s">
        <v>519</v>
      </c>
      <c r="E58" s="6">
        <v>100</v>
      </c>
      <c r="F58" s="7">
        <v>41843</v>
      </c>
      <c r="G58" t="s">
        <v>904</v>
      </c>
      <c r="H58" s="6">
        <v>100</v>
      </c>
      <c r="I58" s="6">
        <f t="shared" si="0"/>
        <v>0</v>
      </c>
    </row>
    <row r="59" spans="1:9" x14ac:dyDescent="0.2">
      <c r="A59" t="s">
        <v>493</v>
      </c>
      <c r="B59" s="7">
        <v>40799</v>
      </c>
      <c r="C59" t="s">
        <v>106</v>
      </c>
      <c r="D59" t="s">
        <v>495</v>
      </c>
      <c r="E59" s="6">
        <v>50</v>
      </c>
      <c r="F59" s="7">
        <v>41843</v>
      </c>
      <c r="G59" t="s">
        <v>904</v>
      </c>
      <c r="H59" s="6">
        <v>50</v>
      </c>
      <c r="I59" s="6">
        <f t="shared" si="0"/>
        <v>0</v>
      </c>
    </row>
    <row r="60" spans="1:9" x14ac:dyDescent="0.2">
      <c r="A60" t="s">
        <v>493</v>
      </c>
      <c r="B60" s="7">
        <v>40799</v>
      </c>
      <c r="C60" t="s">
        <v>106</v>
      </c>
      <c r="D60" t="s">
        <v>495</v>
      </c>
      <c r="E60" s="6">
        <v>50</v>
      </c>
      <c r="F60" s="7">
        <v>41843</v>
      </c>
      <c r="G60" t="s">
        <v>904</v>
      </c>
      <c r="H60" s="6">
        <v>50</v>
      </c>
      <c r="I60" s="6">
        <f t="shared" si="0"/>
        <v>0</v>
      </c>
    </row>
    <row r="61" spans="1:9" x14ac:dyDescent="0.2">
      <c r="A61" s="46" t="s">
        <v>493</v>
      </c>
      <c r="B61" s="7">
        <v>40800</v>
      </c>
      <c r="C61" t="s">
        <v>537</v>
      </c>
      <c r="D61" t="s">
        <v>538</v>
      </c>
      <c r="E61" s="6">
        <v>2068.02</v>
      </c>
      <c r="F61" s="7">
        <v>41609</v>
      </c>
      <c r="G61" s="26" t="s">
        <v>852</v>
      </c>
      <c r="H61" s="6">
        <v>2068.02</v>
      </c>
      <c r="I61" s="6">
        <f t="shared" si="0"/>
        <v>0</v>
      </c>
    </row>
    <row r="62" spans="1:9" x14ac:dyDescent="0.2">
      <c r="A62" t="s">
        <v>493</v>
      </c>
      <c r="B62" s="7">
        <v>40814</v>
      </c>
      <c r="C62" t="s">
        <v>539</v>
      </c>
      <c r="D62" t="s">
        <v>540</v>
      </c>
      <c r="E62" s="6">
        <v>200</v>
      </c>
      <c r="F62" s="7">
        <v>41843</v>
      </c>
      <c r="G62" s="26" t="s">
        <v>904</v>
      </c>
      <c r="H62" s="6">
        <v>200</v>
      </c>
      <c r="I62" s="6">
        <f t="shared" si="0"/>
        <v>0</v>
      </c>
    </row>
    <row r="63" spans="1:9" x14ac:dyDescent="0.2">
      <c r="A63" t="s">
        <v>39</v>
      </c>
      <c r="B63" s="7">
        <v>40801</v>
      </c>
      <c r="C63" t="s">
        <v>541</v>
      </c>
      <c r="D63" t="s">
        <v>519</v>
      </c>
      <c r="E63" s="6">
        <v>100</v>
      </c>
      <c r="F63" s="7">
        <v>41843</v>
      </c>
      <c r="G63" s="26" t="s">
        <v>904</v>
      </c>
      <c r="H63" s="6">
        <v>100</v>
      </c>
      <c r="I63" s="6">
        <f t="shared" si="0"/>
        <v>0</v>
      </c>
    </row>
    <row r="64" spans="1:9" x14ac:dyDescent="0.2">
      <c r="A64" t="s">
        <v>39</v>
      </c>
      <c r="B64" s="7">
        <v>40806</v>
      </c>
      <c r="C64" t="s">
        <v>542</v>
      </c>
      <c r="D64" t="s">
        <v>543</v>
      </c>
      <c r="E64" s="6">
        <v>3294.11</v>
      </c>
      <c r="F64" s="7">
        <v>41039</v>
      </c>
      <c r="G64" t="s">
        <v>665</v>
      </c>
      <c r="H64" s="6">
        <v>3294.11</v>
      </c>
      <c r="I64" s="6">
        <f t="shared" si="0"/>
        <v>0</v>
      </c>
    </row>
    <row r="65" spans="1:9" s="47" customFormat="1" x14ac:dyDescent="0.2">
      <c r="A65" s="47" t="s">
        <v>39</v>
      </c>
      <c r="B65" s="48">
        <v>40809</v>
      </c>
      <c r="C65" s="47" t="s">
        <v>544</v>
      </c>
      <c r="D65" s="47" t="s">
        <v>545</v>
      </c>
      <c r="E65" s="49">
        <v>882.27</v>
      </c>
      <c r="F65" s="7">
        <v>40843</v>
      </c>
      <c r="G65" s="47" t="s">
        <v>557</v>
      </c>
      <c r="H65" s="6">
        <v>882.27</v>
      </c>
      <c r="I65" s="49">
        <f t="shared" si="0"/>
        <v>0</v>
      </c>
    </row>
    <row r="66" spans="1:9" x14ac:dyDescent="0.2">
      <c r="A66" t="s">
        <v>493</v>
      </c>
      <c r="B66" s="7">
        <v>40827</v>
      </c>
      <c r="C66" t="s">
        <v>550</v>
      </c>
      <c r="D66" t="s">
        <v>551</v>
      </c>
      <c r="E66" s="6">
        <v>633.03</v>
      </c>
      <c r="F66" s="7">
        <v>40847</v>
      </c>
      <c r="G66" t="s">
        <v>558</v>
      </c>
      <c r="H66" s="6">
        <v>633.03</v>
      </c>
      <c r="I66" s="6">
        <f t="shared" si="0"/>
        <v>0</v>
      </c>
    </row>
    <row r="67" spans="1:9" x14ac:dyDescent="0.2">
      <c r="A67" t="s">
        <v>39</v>
      </c>
      <c r="B67" s="7">
        <v>40828</v>
      </c>
      <c r="C67" t="s">
        <v>552</v>
      </c>
      <c r="D67" t="s">
        <v>519</v>
      </c>
      <c r="E67" s="6">
        <v>100</v>
      </c>
      <c r="F67" s="7">
        <v>41843</v>
      </c>
      <c r="G67" t="s">
        <v>904</v>
      </c>
      <c r="H67" s="6">
        <v>100</v>
      </c>
      <c r="I67" s="6">
        <f t="shared" si="0"/>
        <v>0</v>
      </c>
    </row>
    <row r="68" spans="1:9" x14ac:dyDescent="0.2">
      <c r="A68" t="s">
        <v>493</v>
      </c>
      <c r="B68" s="7">
        <v>40830</v>
      </c>
      <c r="C68" t="s">
        <v>553</v>
      </c>
      <c r="D68" t="s">
        <v>554</v>
      </c>
      <c r="E68" s="6">
        <v>100</v>
      </c>
      <c r="F68" s="7">
        <v>41843</v>
      </c>
      <c r="G68" t="s">
        <v>904</v>
      </c>
      <c r="H68" s="6">
        <v>100</v>
      </c>
      <c r="I68" s="6">
        <f t="shared" si="0"/>
        <v>0</v>
      </c>
    </row>
    <row r="69" spans="1:9" x14ac:dyDescent="0.2">
      <c r="A69" t="s">
        <v>493</v>
      </c>
      <c r="B69" s="7">
        <v>40836</v>
      </c>
      <c r="C69" t="s">
        <v>555</v>
      </c>
      <c r="D69" t="s">
        <v>495</v>
      </c>
      <c r="E69" s="6">
        <v>50</v>
      </c>
      <c r="F69" s="7">
        <v>41843</v>
      </c>
      <c r="G69" t="s">
        <v>904</v>
      </c>
      <c r="H69" s="6">
        <v>50</v>
      </c>
      <c r="I69" s="6">
        <f t="shared" si="0"/>
        <v>0</v>
      </c>
    </row>
    <row r="70" spans="1:9" x14ac:dyDescent="0.2">
      <c r="A70" t="s">
        <v>493</v>
      </c>
      <c r="B70" s="7">
        <v>40854</v>
      </c>
      <c r="C70" t="s">
        <v>567</v>
      </c>
      <c r="D70" t="s">
        <v>568</v>
      </c>
      <c r="E70" s="6">
        <v>75</v>
      </c>
      <c r="F70" s="7">
        <v>41843</v>
      </c>
      <c r="G70" t="s">
        <v>904</v>
      </c>
      <c r="H70" s="6">
        <v>75</v>
      </c>
      <c r="I70" s="6">
        <f t="shared" si="0"/>
        <v>0</v>
      </c>
    </row>
    <row r="71" spans="1:9" x14ac:dyDescent="0.2">
      <c r="A71" t="s">
        <v>493</v>
      </c>
      <c r="B71" s="7">
        <v>40862</v>
      </c>
      <c r="C71" t="s">
        <v>569</v>
      </c>
      <c r="D71" t="s">
        <v>554</v>
      </c>
      <c r="E71" s="6">
        <v>100</v>
      </c>
      <c r="F71" s="7">
        <v>41843</v>
      </c>
      <c r="G71" t="s">
        <v>904</v>
      </c>
      <c r="H71" s="6">
        <v>100</v>
      </c>
      <c r="I71" s="6">
        <f t="shared" si="0"/>
        <v>0</v>
      </c>
    </row>
    <row r="72" spans="1:9" x14ac:dyDescent="0.2">
      <c r="A72" t="s">
        <v>493</v>
      </c>
      <c r="B72" s="7">
        <v>40868</v>
      </c>
      <c r="C72" t="s">
        <v>570</v>
      </c>
      <c r="D72" t="s">
        <v>571</v>
      </c>
      <c r="E72" s="6">
        <v>7426.9</v>
      </c>
      <c r="F72" s="7">
        <v>41281</v>
      </c>
      <c r="G72" s="26" t="s">
        <v>751</v>
      </c>
      <c r="H72" s="6">
        <v>2987.42</v>
      </c>
    </row>
    <row r="73" spans="1:9" x14ac:dyDescent="0.2">
      <c r="B73" s="7"/>
      <c r="E73" s="6"/>
      <c r="F73" s="7">
        <v>41722</v>
      </c>
      <c r="G73" s="26" t="s">
        <v>876</v>
      </c>
      <c r="H73" s="6">
        <v>1626.57</v>
      </c>
    </row>
    <row r="74" spans="1:9" x14ac:dyDescent="0.2">
      <c r="B74" s="7"/>
      <c r="E74" s="6"/>
      <c r="F74" s="7">
        <v>41843</v>
      </c>
      <c r="G74" s="26" t="s">
        <v>904</v>
      </c>
      <c r="H74" s="6">
        <v>2812.91</v>
      </c>
      <c r="I74" s="6">
        <f>E72-H72-H73-H74</f>
        <v>0</v>
      </c>
    </row>
    <row r="75" spans="1:9" x14ac:dyDescent="0.2">
      <c r="A75" t="s">
        <v>493</v>
      </c>
      <c r="B75" s="7">
        <v>40876</v>
      </c>
      <c r="C75" t="s">
        <v>572</v>
      </c>
      <c r="D75" t="s">
        <v>495</v>
      </c>
      <c r="E75" s="6">
        <v>50</v>
      </c>
      <c r="F75" s="7">
        <v>41843</v>
      </c>
      <c r="G75" s="26" t="s">
        <v>904</v>
      </c>
      <c r="H75" s="6">
        <v>50</v>
      </c>
      <c r="I75" s="6">
        <f t="shared" si="0"/>
        <v>0</v>
      </c>
    </row>
    <row r="76" spans="1:9" x14ac:dyDescent="0.2">
      <c r="A76" t="s">
        <v>493</v>
      </c>
      <c r="B76" s="7">
        <v>40876</v>
      </c>
      <c r="C76" t="s">
        <v>565</v>
      </c>
      <c r="D76" t="s">
        <v>540</v>
      </c>
      <c r="E76" s="6">
        <v>200</v>
      </c>
      <c r="F76" s="7">
        <v>41843</v>
      </c>
      <c r="G76" s="26" t="s">
        <v>904</v>
      </c>
      <c r="H76" s="6">
        <v>200</v>
      </c>
      <c r="I76" s="6">
        <f t="shared" si="0"/>
        <v>0</v>
      </c>
    </row>
    <row r="77" spans="1:9" x14ac:dyDescent="0.2">
      <c r="A77" t="s">
        <v>493</v>
      </c>
      <c r="B77" s="7">
        <v>40876</v>
      </c>
      <c r="C77" t="s">
        <v>565</v>
      </c>
      <c r="D77" t="s">
        <v>529</v>
      </c>
      <c r="E77" s="6">
        <v>100</v>
      </c>
      <c r="F77" s="7">
        <v>41609</v>
      </c>
      <c r="G77" t="s">
        <v>852</v>
      </c>
      <c r="H77" s="6">
        <v>100</v>
      </c>
      <c r="I77" s="6">
        <f t="shared" ref="I77:I248" si="1">E77-H77</f>
        <v>0</v>
      </c>
    </row>
    <row r="78" spans="1:9" x14ac:dyDescent="0.2">
      <c r="A78" t="s">
        <v>493</v>
      </c>
      <c r="B78" s="7">
        <v>40877</v>
      </c>
      <c r="C78" t="s">
        <v>573</v>
      </c>
      <c r="D78" t="s">
        <v>574</v>
      </c>
      <c r="E78" s="6">
        <v>100</v>
      </c>
      <c r="F78" s="7">
        <v>41843</v>
      </c>
      <c r="G78" s="26" t="s">
        <v>904</v>
      </c>
      <c r="H78" s="6">
        <v>100</v>
      </c>
      <c r="I78" s="6">
        <f t="shared" si="1"/>
        <v>0</v>
      </c>
    </row>
    <row r="79" spans="1:9" x14ac:dyDescent="0.2">
      <c r="A79" t="s">
        <v>39</v>
      </c>
      <c r="B79" s="7">
        <v>40862</v>
      </c>
      <c r="C79" t="s">
        <v>575</v>
      </c>
      <c r="D79" t="s">
        <v>519</v>
      </c>
      <c r="E79" s="6">
        <v>100</v>
      </c>
      <c r="F79" s="7">
        <v>41843</v>
      </c>
      <c r="G79" s="26" t="s">
        <v>904</v>
      </c>
      <c r="H79" s="6">
        <v>100</v>
      </c>
      <c r="I79" s="6">
        <f t="shared" si="1"/>
        <v>0</v>
      </c>
    </row>
    <row r="80" spans="1:9" x14ac:dyDescent="0.2">
      <c r="A80" t="s">
        <v>493</v>
      </c>
      <c r="B80" s="7">
        <v>40878</v>
      </c>
      <c r="C80" t="s">
        <v>577</v>
      </c>
      <c r="D80" t="s">
        <v>568</v>
      </c>
      <c r="E80" s="6">
        <v>125</v>
      </c>
      <c r="F80" s="7">
        <v>41843</v>
      </c>
      <c r="G80" s="26" t="s">
        <v>904</v>
      </c>
      <c r="H80" s="6">
        <v>125</v>
      </c>
      <c r="I80" s="6">
        <f t="shared" si="1"/>
        <v>0</v>
      </c>
    </row>
    <row r="81" spans="1:9" x14ac:dyDescent="0.2">
      <c r="A81" t="s">
        <v>493</v>
      </c>
      <c r="B81" s="7">
        <v>40879</v>
      </c>
      <c r="C81" t="s">
        <v>578</v>
      </c>
      <c r="D81" t="s">
        <v>343</v>
      </c>
      <c r="E81" s="6">
        <v>100</v>
      </c>
      <c r="F81" s="7">
        <v>41609</v>
      </c>
      <c r="G81" t="s">
        <v>852</v>
      </c>
      <c r="H81" s="6">
        <v>100</v>
      </c>
      <c r="I81" s="6">
        <f t="shared" si="1"/>
        <v>0</v>
      </c>
    </row>
    <row r="82" spans="1:9" x14ac:dyDescent="0.2">
      <c r="A82" t="s">
        <v>493</v>
      </c>
      <c r="B82" s="7">
        <v>40885</v>
      </c>
      <c r="C82" t="s">
        <v>584</v>
      </c>
      <c r="D82" t="s">
        <v>554</v>
      </c>
      <c r="E82" s="6">
        <v>100</v>
      </c>
      <c r="F82" s="7">
        <v>41843</v>
      </c>
      <c r="G82" s="26" t="s">
        <v>904</v>
      </c>
      <c r="H82" s="6">
        <v>100</v>
      </c>
      <c r="I82" s="6">
        <f t="shared" si="1"/>
        <v>0</v>
      </c>
    </row>
    <row r="83" spans="1:9" x14ac:dyDescent="0.2">
      <c r="A83" t="s">
        <v>493</v>
      </c>
      <c r="B83" s="7">
        <v>40911</v>
      </c>
      <c r="C83" t="s">
        <v>585</v>
      </c>
      <c r="D83" t="s">
        <v>574</v>
      </c>
      <c r="E83" s="6">
        <v>100</v>
      </c>
      <c r="F83" s="7">
        <v>41843</v>
      </c>
      <c r="G83" s="26" t="s">
        <v>904</v>
      </c>
      <c r="H83" s="6">
        <v>100</v>
      </c>
      <c r="I83" s="6">
        <f t="shared" si="1"/>
        <v>0</v>
      </c>
    </row>
    <row r="84" spans="1:9" x14ac:dyDescent="0.2">
      <c r="A84" t="s">
        <v>493</v>
      </c>
      <c r="B84" s="7">
        <v>40918</v>
      </c>
      <c r="C84" t="s">
        <v>589</v>
      </c>
      <c r="D84" t="s">
        <v>529</v>
      </c>
      <c r="E84" s="6">
        <v>8</v>
      </c>
      <c r="F84" s="7">
        <v>41609</v>
      </c>
      <c r="G84" s="26" t="s">
        <v>852</v>
      </c>
      <c r="H84" s="6">
        <v>8</v>
      </c>
      <c r="I84" s="6">
        <f t="shared" si="1"/>
        <v>0</v>
      </c>
    </row>
    <row r="85" spans="1:9" x14ac:dyDescent="0.2">
      <c r="A85" t="s">
        <v>493</v>
      </c>
      <c r="B85" s="7">
        <v>40927</v>
      </c>
      <c r="C85" t="s">
        <v>590</v>
      </c>
      <c r="D85" t="s">
        <v>554</v>
      </c>
      <c r="E85" s="6">
        <v>100</v>
      </c>
      <c r="F85" s="7">
        <v>41843</v>
      </c>
      <c r="G85" s="26" t="s">
        <v>904</v>
      </c>
      <c r="H85" s="6">
        <v>100</v>
      </c>
      <c r="I85" s="6">
        <f t="shared" si="1"/>
        <v>0</v>
      </c>
    </row>
    <row r="86" spans="1:9" x14ac:dyDescent="0.2">
      <c r="A86" t="s">
        <v>493</v>
      </c>
      <c r="B86" s="7">
        <v>44221</v>
      </c>
      <c r="C86" t="s">
        <v>591</v>
      </c>
      <c r="D86" t="s">
        <v>592</v>
      </c>
      <c r="E86" s="6">
        <v>1342.25</v>
      </c>
      <c r="F86" s="7">
        <v>40987</v>
      </c>
      <c r="G86" t="s">
        <v>632</v>
      </c>
      <c r="H86" s="6">
        <v>1342.25</v>
      </c>
      <c r="I86" s="6">
        <f t="shared" si="1"/>
        <v>0</v>
      </c>
    </row>
    <row r="87" spans="1:9" x14ac:dyDescent="0.2">
      <c r="A87" t="s">
        <v>493</v>
      </c>
      <c r="B87" s="7">
        <v>40935</v>
      </c>
      <c r="C87" t="s">
        <v>593</v>
      </c>
      <c r="D87" t="s">
        <v>495</v>
      </c>
      <c r="E87" s="6">
        <v>100</v>
      </c>
      <c r="I87" s="6"/>
    </row>
    <row r="88" spans="1:9" x14ac:dyDescent="0.2">
      <c r="A88" t="s">
        <v>493</v>
      </c>
      <c r="B88" s="7">
        <v>40942</v>
      </c>
      <c r="C88" t="s">
        <v>604</v>
      </c>
      <c r="D88" t="s">
        <v>495</v>
      </c>
      <c r="E88" s="6">
        <v>-50</v>
      </c>
      <c r="F88" s="7">
        <v>41843</v>
      </c>
      <c r="G88" s="26" t="s">
        <v>904</v>
      </c>
      <c r="H88" s="6">
        <v>50</v>
      </c>
      <c r="I88" s="6">
        <f>E87+E88-H88</f>
        <v>0</v>
      </c>
    </row>
    <row r="89" spans="1:9" x14ac:dyDescent="0.2">
      <c r="A89" t="s">
        <v>493</v>
      </c>
      <c r="B89" s="7">
        <v>40938</v>
      </c>
      <c r="C89" t="s">
        <v>594</v>
      </c>
      <c r="D89" t="s">
        <v>574</v>
      </c>
      <c r="E89" s="6">
        <v>100</v>
      </c>
      <c r="F89" s="7">
        <v>41843</v>
      </c>
      <c r="G89" s="26" t="s">
        <v>904</v>
      </c>
      <c r="H89" s="6">
        <v>100</v>
      </c>
      <c r="I89" s="6">
        <f t="shared" si="1"/>
        <v>0</v>
      </c>
    </row>
    <row r="90" spans="1:9" x14ac:dyDescent="0.2">
      <c r="A90" t="s">
        <v>602</v>
      </c>
      <c r="B90" s="7">
        <v>40941</v>
      </c>
      <c r="C90" t="s">
        <v>603</v>
      </c>
      <c r="D90" t="s">
        <v>519</v>
      </c>
      <c r="E90" s="6">
        <v>100</v>
      </c>
      <c r="F90" s="7">
        <v>41843</v>
      </c>
      <c r="G90" s="26" t="s">
        <v>904</v>
      </c>
      <c r="H90" s="6">
        <v>100</v>
      </c>
      <c r="I90" s="6">
        <f t="shared" si="1"/>
        <v>0</v>
      </c>
    </row>
    <row r="91" spans="1:9" x14ac:dyDescent="0.2">
      <c r="A91" t="s">
        <v>493</v>
      </c>
      <c r="B91" s="7">
        <v>40946</v>
      </c>
      <c r="C91" t="s">
        <v>605</v>
      </c>
      <c r="D91" t="s">
        <v>529</v>
      </c>
      <c r="E91" s="6">
        <v>125</v>
      </c>
      <c r="F91" s="7">
        <v>41609</v>
      </c>
      <c r="G91" t="s">
        <v>852</v>
      </c>
      <c r="H91" s="6">
        <v>125</v>
      </c>
      <c r="I91" s="6">
        <f t="shared" si="1"/>
        <v>0</v>
      </c>
    </row>
    <row r="92" spans="1:9" x14ac:dyDescent="0.2">
      <c r="A92" t="s">
        <v>602</v>
      </c>
      <c r="B92" s="7">
        <v>40948</v>
      </c>
      <c r="C92" t="s">
        <v>606</v>
      </c>
      <c r="D92" t="s">
        <v>607</v>
      </c>
      <c r="E92" s="6">
        <v>10742.5</v>
      </c>
      <c r="F92" s="7">
        <v>41053</v>
      </c>
      <c r="G92" s="26" t="s">
        <v>670</v>
      </c>
      <c r="H92" s="6">
        <v>3449.32</v>
      </c>
      <c r="I92" s="6"/>
    </row>
    <row r="93" spans="1:9" x14ac:dyDescent="0.2">
      <c r="B93" s="7"/>
      <c r="E93" s="6"/>
      <c r="F93" s="7">
        <v>41080</v>
      </c>
      <c r="G93" s="26" t="s">
        <v>693</v>
      </c>
      <c r="H93" s="6">
        <v>228</v>
      </c>
      <c r="I93" s="6"/>
    </row>
    <row r="94" spans="1:9" x14ac:dyDescent="0.2">
      <c r="B94" s="7"/>
      <c r="E94" s="6"/>
      <c r="F94" s="7">
        <v>41198</v>
      </c>
      <c r="G94" s="26" t="s">
        <v>709</v>
      </c>
      <c r="H94" s="6">
        <v>6657</v>
      </c>
    </row>
    <row r="95" spans="1:9" x14ac:dyDescent="0.2">
      <c r="B95" s="7"/>
      <c r="E95" s="6"/>
      <c r="F95" s="7">
        <v>41843</v>
      </c>
      <c r="G95" s="26" t="s">
        <v>904</v>
      </c>
      <c r="H95" s="6">
        <v>408.18</v>
      </c>
      <c r="I95" s="6">
        <f>E92-H92-H93-H94-H95</f>
        <v>0</v>
      </c>
    </row>
    <row r="96" spans="1:9" x14ac:dyDescent="0.2">
      <c r="A96" t="s">
        <v>493</v>
      </c>
      <c r="B96" s="7">
        <v>40948</v>
      </c>
      <c r="C96" t="s">
        <v>606</v>
      </c>
      <c r="D96" t="s">
        <v>608</v>
      </c>
      <c r="E96" s="6">
        <v>625</v>
      </c>
      <c r="F96" s="7">
        <v>41609</v>
      </c>
      <c r="G96" s="26" t="s">
        <v>852</v>
      </c>
      <c r="H96" s="6">
        <v>625</v>
      </c>
      <c r="I96" s="6">
        <f t="shared" si="1"/>
        <v>0</v>
      </c>
    </row>
    <row r="97" spans="1:9" x14ac:dyDescent="0.2">
      <c r="A97" t="s">
        <v>493</v>
      </c>
      <c r="B97" s="7">
        <v>40948</v>
      </c>
      <c r="C97" t="s">
        <v>606</v>
      </c>
      <c r="D97" t="s">
        <v>343</v>
      </c>
      <c r="E97" s="6">
        <v>100</v>
      </c>
      <c r="F97" s="7">
        <v>41609</v>
      </c>
      <c r="G97" t="s">
        <v>852</v>
      </c>
      <c r="H97" s="6">
        <v>100</v>
      </c>
      <c r="I97" s="6">
        <f t="shared" si="1"/>
        <v>0</v>
      </c>
    </row>
    <row r="98" spans="1:9" x14ac:dyDescent="0.2">
      <c r="A98" t="s">
        <v>493</v>
      </c>
      <c r="B98" s="7">
        <v>40954</v>
      </c>
      <c r="C98" t="s">
        <v>609</v>
      </c>
      <c r="D98" t="s">
        <v>554</v>
      </c>
      <c r="E98" s="6">
        <v>100</v>
      </c>
      <c r="F98" s="7">
        <v>41843</v>
      </c>
      <c r="G98" t="s">
        <v>904</v>
      </c>
      <c r="H98" s="6">
        <v>100</v>
      </c>
      <c r="I98" s="6">
        <f t="shared" si="1"/>
        <v>0</v>
      </c>
    </row>
    <row r="99" spans="1:9" x14ac:dyDescent="0.2">
      <c r="A99" t="s">
        <v>602</v>
      </c>
      <c r="B99" s="7">
        <v>40954</v>
      </c>
      <c r="C99" t="s">
        <v>610</v>
      </c>
      <c r="D99" t="s">
        <v>611</v>
      </c>
      <c r="E99" s="6">
        <v>588.67999999999995</v>
      </c>
      <c r="F99" s="7">
        <v>40998</v>
      </c>
      <c r="G99" t="s">
        <v>633</v>
      </c>
      <c r="H99" s="6">
        <v>588.67999999999995</v>
      </c>
      <c r="I99" s="6">
        <f t="shared" si="1"/>
        <v>0</v>
      </c>
    </row>
    <row r="100" spans="1:9" x14ac:dyDescent="0.2">
      <c r="A100" t="s">
        <v>493</v>
      </c>
      <c r="B100" s="7">
        <v>40967</v>
      </c>
      <c r="C100" t="s">
        <v>612</v>
      </c>
      <c r="D100" t="s">
        <v>608</v>
      </c>
      <c r="E100" s="6">
        <v>25</v>
      </c>
      <c r="F100" s="7">
        <v>41843</v>
      </c>
      <c r="G100" s="26" t="s">
        <v>904</v>
      </c>
      <c r="H100" s="6">
        <v>25</v>
      </c>
      <c r="I100" s="6">
        <f t="shared" si="1"/>
        <v>0</v>
      </c>
    </row>
    <row r="101" spans="1:9" x14ac:dyDescent="0.2">
      <c r="A101" t="s">
        <v>493</v>
      </c>
      <c r="B101" s="7">
        <v>40980</v>
      </c>
      <c r="C101" t="s">
        <v>617</v>
      </c>
      <c r="D101" t="s">
        <v>554</v>
      </c>
      <c r="E101" s="6">
        <v>100</v>
      </c>
      <c r="F101" s="7">
        <v>41843</v>
      </c>
      <c r="G101" s="26" t="s">
        <v>904</v>
      </c>
      <c r="H101" s="6">
        <v>100</v>
      </c>
      <c r="I101" s="6">
        <f t="shared" si="1"/>
        <v>0</v>
      </c>
    </row>
    <row r="102" spans="1:9" x14ac:dyDescent="0.2">
      <c r="A102" t="s">
        <v>493</v>
      </c>
      <c r="B102" s="7">
        <v>40982</v>
      </c>
      <c r="C102" t="s">
        <v>618</v>
      </c>
      <c r="D102" t="s">
        <v>574</v>
      </c>
      <c r="E102" s="6">
        <v>100</v>
      </c>
      <c r="F102" s="7">
        <v>41843</v>
      </c>
      <c r="G102" s="26" t="s">
        <v>904</v>
      </c>
      <c r="H102" s="6">
        <v>100</v>
      </c>
      <c r="I102" s="6">
        <f t="shared" si="1"/>
        <v>0</v>
      </c>
    </row>
    <row r="103" spans="1:9" x14ac:dyDescent="0.2">
      <c r="A103" t="s">
        <v>493</v>
      </c>
      <c r="B103" s="7">
        <v>40987</v>
      </c>
      <c r="C103" t="s">
        <v>619</v>
      </c>
      <c r="D103" t="s">
        <v>620</v>
      </c>
      <c r="E103" s="6">
        <v>8908.5</v>
      </c>
      <c r="F103" s="7">
        <v>41019</v>
      </c>
      <c r="G103" t="s">
        <v>651</v>
      </c>
      <c r="H103" s="6">
        <v>487.59</v>
      </c>
    </row>
    <row r="104" spans="1:9" x14ac:dyDescent="0.2">
      <c r="B104" s="7"/>
      <c r="E104" s="6"/>
      <c r="F104" s="7">
        <v>41043</v>
      </c>
      <c r="G104" s="26" t="s">
        <v>669</v>
      </c>
      <c r="H104" s="6">
        <v>8400</v>
      </c>
    </row>
    <row r="105" spans="1:9" x14ac:dyDescent="0.2">
      <c r="B105" s="7"/>
      <c r="E105" s="6"/>
      <c r="F105" s="7">
        <v>41053</v>
      </c>
      <c r="G105" s="26" t="s">
        <v>668</v>
      </c>
      <c r="H105" s="6">
        <v>20.91</v>
      </c>
      <c r="I105" s="6">
        <f>E103-H103-H104-H105</f>
        <v>-1.4566126083082054E-13</v>
      </c>
    </row>
    <row r="106" spans="1:9" x14ac:dyDescent="0.2">
      <c r="A106" t="s">
        <v>493</v>
      </c>
      <c r="B106" s="7">
        <v>40990</v>
      </c>
      <c r="C106" t="s">
        <v>621</v>
      </c>
      <c r="D106" t="s">
        <v>608</v>
      </c>
      <c r="E106" s="6">
        <v>50</v>
      </c>
      <c r="F106" s="7">
        <v>41843</v>
      </c>
      <c r="G106" s="26" t="s">
        <v>904</v>
      </c>
      <c r="H106" s="6">
        <v>50</v>
      </c>
      <c r="I106" s="6">
        <f t="shared" si="1"/>
        <v>0</v>
      </c>
    </row>
    <row r="107" spans="1:9" x14ac:dyDescent="0.2">
      <c r="A107" t="s">
        <v>493</v>
      </c>
      <c r="B107" s="7">
        <v>41002</v>
      </c>
      <c r="C107" t="s">
        <v>641</v>
      </c>
      <c r="D107" t="s">
        <v>495</v>
      </c>
      <c r="E107" s="6">
        <v>50</v>
      </c>
      <c r="F107" s="7">
        <v>41843</v>
      </c>
      <c r="G107" s="26" t="s">
        <v>904</v>
      </c>
      <c r="H107" s="6">
        <v>50</v>
      </c>
      <c r="I107" s="6">
        <f t="shared" si="1"/>
        <v>0</v>
      </c>
    </row>
    <row r="108" spans="1:9" x14ac:dyDescent="0.2">
      <c r="A108" t="s">
        <v>493</v>
      </c>
      <c r="B108" s="7">
        <v>41009</v>
      </c>
      <c r="C108" t="s">
        <v>642</v>
      </c>
      <c r="D108" t="s">
        <v>643</v>
      </c>
      <c r="E108" s="6">
        <v>100</v>
      </c>
      <c r="F108" s="7">
        <v>41843</v>
      </c>
      <c r="G108" s="26" t="s">
        <v>904</v>
      </c>
      <c r="H108" s="6">
        <v>100</v>
      </c>
      <c r="I108" s="6">
        <f t="shared" si="1"/>
        <v>0</v>
      </c>
    </row>
    <row r="109" spans="1:9" x14ac:dyDescent="0.2">
      <c r="A109" t="s">
        <v>493</v>
      </c>
      <c r="B109" s="7">
        <v>45033</v>
      </c>
      <c r="C109" t="s">
        <v>644</v>
      </c>
      <c r="D109" t="s">
        <v>574</v>
      </c>
      <c r="E109" s="6">
        <v>100</v>
      </c>
      <c r="F109" s="7">
        <v>41843</v>
      </c>
      <c r="G109" s="26" t="s">
        <v>904</v>
      </c>
      <c r="H109" s="6">
        <v>100</v>
      </c>
      <c r="I109" s="6">
        <f t="shared" si="1"/>
        <v>0</v>
      </c>
    </row>
    <row r="110" spans="1:9" x14ac:dyDescent="0.2">
      <c r="A110" t="s">
        <v>493</v>
      </c>
      <c r="B110" s="7">
        <v>41022</v>
      </c>
      <c r="C110" t="s">
        <v>645</v>
      </c>
      <c r="D110" t="s">
        <v>608</v>
      </c>
      <c r="E110" s="6">
        <v>100</v>
      </c>
      <c r="F110" s="7">
        <v>41843</v>
      </c>
      <c r="G110" s="26" t="s">
        <v>904</v>
      </c>
      <c r="H110" s="6">
        <v>100</v>
      </c>
      <c r="I110" s="6">
        <f t="shared" si="1"/>
        <v>0</v>
      </c>
    </row>
    <row r="111" spans="1:9" x14ac:dyDescent="0.2">
      <c r="A111" t="s">
        <v>493</v>
      </c>
      <c r="B111" s="7">
        <v>41022</v>
      </c>
      <c r="C111" t="s">
        <v>645</v>
      </c>
      <c r="D111" t="s">
        <v>554</v>
      </c>
      <c r="E111" s="6">
        <v>50</v>
      </c>
      <c r="F111" s="7">
        <v>41843</v>
      </c>
      <c r="G111" s="26" t="s">
        <v>904</v>
      </c>
      <c r="H111" s="6">
        <v>50</v>
      </c>
      <c r="I111" s="6">
        <f t="shared" si="1"/>
        <v>0</v>
      </c>
    </row>
    <row r="112" spans="1:9" x14ac:dyDescent="0.2">
      <c r="A112" t="s">
        <v>493</v>
      </c>
      <c r="B112" s="7">
        <v>41022</v>
      </c>
      <c r="C112" t="s">
        <v>634</v>
      </c>
      <c r="D112" t="s">
        <v>646</v>
      </c>
      <c r="E112" s="6">
        <v>1617.81</v>
      </c>
      <c r="F112" s="7">
        <v>41843</v>
      </c>
      <c r="G112" s="26" t="s">
        <v>904</v>
      </c>
      <c r="H112" s="6">
        <v>1617.81</v>
      </c>
      <c r="I112" s="6">
        <f t="shared" si="1"/>
        <v>0</v>
      </c>
    </row>
    <row r="113" spans="1:9" x14ac:dyDescent="0.2">
      <c r="A113" t="s">
        <v>493</v>
      </c>
      <c r="B113" s="7">
        <v>41025</v>
      </c>
      <c r="C113" t="s">
        <v>647</v>
      </c>
      <c r="D113" t="s">
        <v>648</v>
      </c>
      <c r="E113" s="6">
        <v>7114.52</v>
      </c>
      <c r="F113" s="7">
        <v>41019</v>
      </c>
      <c r="G113" t="s">
        <v>653</v>
      </c>
      <c r="H113" s="6">
        <v>5700.87</v>
      </c>
    </row>
    <row r="114" spans="1:9" x14ac:dyDescent="0.2">
      <c r="B114" s="7"/>
      <c r="E114" s="6"/>
      <c r="F114" s="7">
        <v>41053</v>
      </c>
      <c r="G114" s="26" t="s">
        <v>668</v>
      </c>
      <c r="H114" s="6">
        <v>1413.65</v>
      </c>
      <c r="I114" s="6">
        <f>E113-H113-H114</f>
        <v>0</v>
      </c>
    </row>
    <row r="115" spans="1:9" x14ac:dyDescent="0.2">
      <c r="A115" t="s">
        <v>493</v>
      </c>
      <c r="B115" s="7">
        <v>41039</v>
      </c>
      <c r="C115" t="s">
        <v>655</v>
      </c>
      <c r="D115" t="s">
        <v>643</v>
      </c>
      <c r="E115" s="6">
        <v>100</v>
      </c>
      <c r="F115" s="7">
        <v>41843</v>
      </c>
      <c r="G115" s="26" t="s">
        <v>904</v>
      </c>
      <c r="H115" s="6">
        <v>100</v>
      </c>
      <c r="I115" s="6">
        <f t="shared" si="1"/>
        <v>0</v>
      </c>
    </row>
    <row r="116" spans="1:9" x14ac:dyDescent="0.2">
      <c r="A116" t="s">
        <v>602</v>
      </c>
      <c r="B116" s="7">
        <v>41043</v>
      </c>
      <c r="C116" t="s">
        <v>659</v>
      </c>
      <c r="D116" t="s">
        <v>662</v>
      </c>
      <c r="E116" s="6">
        <v>1157.26</v>
      </c>
      <c r="F116" s="7">
        <v>41065</v>
      </c>
      <c r="G116" s="26" t="s">
        <v>692</v>
      </c>
      <c r="H116" s="6">
        <v>1157.26</v>
      </c>
      <c r="I116" s="6">
        <f t="shared" si="1"/>
        <v>0</v>
      </c>
    </row>
    <row r="117" spans="1:9" x14ac:dyDescent="0.2">
      <c r="A117" t="s">
        <v>493</v>
      </c>
      <c r="B117" s="7">
        <v>41051</v>
      </c>
      <c r="C117" t="s">
        <v>660</v>
      </c>
      <c r="D117" t="s">
        <v>574</v>
      </c>
      <c r="E117" s="6">
        <v>100</v>
      </c>
      <c r="F117" s="7">
        <v>41843</v>
      </c>
      <c r="G117" s="26" t="s">
        <v>904</v>
      </c>
      <c r="H117" s="6">
        <v>100</v>
      </c>
      <c r="I117" s="6">
        <f t="shared" si="1"/>
        <v>0</v>
      </c>
    </row>
    <row r="118" spans="1:9" x14ac:dyDescent="0.2">
      <c r="A118" t="s">
        <v>493</v>
      </c>
      <c r="B118" s="7">
        <v>41058</v>
      </c>
      <c r="C118" t="s">
        <v>661</v>
      </c>
      <c r="D118" t="s">
        <v>663</v>
      </c>
      <c r="E118" s="6">
        <v>50</v>
      </c>
      <c r="F118" s="7">
        <v>41843</v>
      </c>
      <c r="G118" s="26" t="s">
        <v>904</v>
      </c>
      <c r="H118" s="6">
        <v>50</v>
      </c>
      <c r="I118" s="6">
        <f t="shared" si="1"/>
        <v>0</v>
      </c>
    </row>
    <row r="119" spans="1:9" x14ac:dyDescent="0.2">
      <c r="A119" s="26" t="s">
        <v>602</v>
      </c>
      <c r="B119" s="7">
        <v>41082</v>
      </c>
      <c r="C119" s="26" t="s">
        <v>675</v>
      </c>
      <c r="D119" s="52" t="s">
        <v>608</v>
      </c>
      <c r="E119" s="6">
        <v>50</v>
      </c>
      <c r="F119" s="7">
        <v>41843</v>
      </c>
      <c r="G119" s="26" t="s">
        <v>904</v>
      </c>
      <c r="H119" s="6">
        <v>50</v>
      </c>
      <c r="I119" s="6">
        <f t="shared" si="1"/>
        <v>0</v>
      </c>
    </row>
    <row r="120" spans="1:9" s="22" customFormat="1" x14ac:dyDescent="0.2">
      <c r="A120" s="26" t="s">
        <v>493</v>
      </c>
      <c r="B120" s="37">
        <v>41068</v>
      </c>
      <c r="C120" s="26" t="s">
        <v>676</v>
      </c>
      <c r="D120" s="26" t="s">
        <v>529</v>
      </c>
      <c r="E120" s="53">
        <v>100</v>
      </c>
      <c r="F120" s="7">
        <v>41609</v>
      </c>
      <c r="G120" s="26" t="s">
        <v>852</v>
      </c>
      <c r="H120" s="51">
        <v>100</v>
      </c>
      <c r="I120" s="51">
        <f t="shared" si="1"/>
        <v>0</v>
      </c>
    </row>
    <row r="121" spans="1:9" x14ac:dyDescent="0.2">
      <c r="A121" s="26" t="s">
        <v>493</v>
      </c>
      <c r="B121" s="7">
        <v>41078</v>
      </c>
      <c r="C121" s="26" t="s">
        <v>677</v>
      </c>
      <c r="D121" s="26" t="s">
        <v>495</v>
      </c>
      <c r="E121" s="6">
        <v>50</v>
      </c>
      <c r="F121" s="7">
        <v>41843</v>
      </c>
      <c r="G121" s="26" t="s">
        <v>904</v>
      </c>
      <c r="H121" s="6">
        <v>50</v>
      </c>
      <c r="I121" s="51">
        <f t="shared" si="1"/>
        <v>0</v>
      </c>
    </row>
    <row r="122" spans="1:9" x14ac:dyDescent="0.2">
      <c r="A122" s="26" t="s">
        <v>493</v>
      </c>
      <c r="B122" s="7">
        <v>41079</v>
      </c>
      <c r="C122" s="26" t="s">
        <v>678</v>
      </c>
      <c r="D122" s="26" t="s">
        <v>679</v>
      </c>
      <c r="E122" s="6">
        <v>100</v>
      </c>
      <c r="F122" s="7">
        <v>41843</v>
      </c>
      <c r="G122" s="26" t="s">
        <v>904</v>
      </c>
      <c r="H122" s="6">
        <v>100</v>
      </c>
      <c r="I122" s="51">
        <f t="shared" si="1"/>
        <v>0</v>
      </c>
    </row>
    <row r="123" spans="1:9" x14ac:dyDescent="0.2">
      <c r="A123" s="26" t="s">
        <v>493</v>
      </c>
      <c r="B123" s="7">
        <v>41096</v>
      </c>
      <c r="C123" s="26" t="s">
        <v>268</v>
      </c>
      <c r="D123" s="26" t="s">
        <v>574</v>
      </c>
      <c r="E123" s="6">
        <v>100</v>
      </c>
      <c r="F123" s="7">
        <v>41843</v>
      </c>
      <c r="G123" s="26" t="s">
        <v>904</v>
      </c>
      <c r="H123" s="6">
        <v>100</v>
      </c>
      <c r="I123" s="51">
        <f t="shared" si="1"/>
        <v>0</v>
      </c>
    </row>
    <row r="124" spans="1:9" x14ac:dyDescent="0.2">
      <c r="A124" s="26" t="s">
        <v>493</v>
      </c>
      <c r="B124" s="7">
        <v>41100</v>
      </c>
      <c r="C124" s="26" t="s">
        <v>270</v>
      </c>
      <c r="D124" s="26" t="s">
        <v>643</v>
      </c>
      <c r="E124" s="6">
        <v>167</v>
      </c>
      <c r="F124" s="7">
        <v>41843</v>
      </c>
      <c r="G124" s="26" t="s">
        <v>904</v>
      </c>
      <c r="H124" s="6">
        <v>167</v>
      </c>
      <c r="I124" s="51">
        <f t="shared" si="1"/>
        <v>0</v>
      </c>
    </row>
    <row r="125" spans="1:9" x14ac:dyDescent="0.2">
      <c r="A125" s="26" t="s">
        <v>493</v>
      </c>
      <c r="B125" s="7">
        <v>41110</v>
      </c>
      <c r="C125" s="26" t="s">
        <v>272</v>
      </c>
      <c r="D125" s="26" t="s">
        <v>608</v>
      </c>
      <c r="E125" s="6">
        <v>50</v>
      </c>
      <c r="F125" s="7">
        <v>41843</v>
      </c>
      <c r="G125" s="26" t="s">
        <v>904</v>
      </c>
      <c r="H125" s="6">
        <v>50</v>
      </c>
      <c r="I125" s="51">
        <f t="shared" si="1"/>
        <v>0</v>
      </c>
    </row>
    <row r="126" spans="1:9" x14ac:dyDescent="0.2">
      <c r="A126" s="26" t="s">
        <v>493</v>
      </c>
      <c r="B126" s="7">
        <v>41115</v>
      </c>
      <c r="C126" s="26" t="s">
        <v>274</v>
      </c>
      <c r="D126" s="26" t="s">
        <v>680</v>
      </c>
      <c r="E126" s="6">
        <v>563.54</v>
      </c>
      <c r="F126" s="7">
        <v>41843</v>
      </c>
      <c r="G126" s="26" t="s">
        <v>904</v>
      </c>
      <c r="H126" s="6">
        <v>563.54</v>
      </c>
      <c r="I126" s="51">
        <f t="shared" si="1"/>
        <v>0</v>
      </c>
    </row>
    <row r="127" spans="1:9" x14ac:dyDescent="0.2">
      <c r="A127" s="26" t="s">
        <v>493</v>
      </c>
      <c r="B127" s="7">
        <v>41115</v>
      </c>
      <c r="C127" s="26" t="s">
        <v>274</v>
      </c>
      <c r="D127" s="26" t="s">
        <v>679</v>
      </c>
      <c r="E127" s="6">
        <v>100</v>
      </c>
      <c r="F127" s="7">
        <v>41843</v>
      </c>
      <c r="G127" s="26" t="s">
        <v>904</v>
      </c>
      <c r="H127" s="6">
        <v>100</v>
      </c>
      <c r="I127" s="51">
        <f t="shared" si="1"/>
        <v>0</v>
      </c>
    </row>
    <row r="128" spans="1:9" x14ac:dyDescent="0.2">
      <c r="A128" s="26" t="s">
        <v>602</v>
      </c>
      <c r="B128" s="7">
        <v>41122</v>
      </c>
      <c r="C128" s="26" t="s">
        <v>285</v>
      </c>
      <c r="D128" s="26" t="s">
        <v>681</v>
      </c>
      <c r="E128" s="6">
        <v>531</v>
      </c>
      <c r="F128" s="7">
        <v>41180</v>
      </c>
      <c r="G128" t="s">
        <v>702</v>
      </c>
      <c r="H128" s="6">
        <v>531</v>
      </c>
      <c r="I128" s="51">
        <f t="shared" si="1"/>
        <v>0</v>
      </c>
    </row>
    <row r="129" spans="1:9" x14ac:dyDescent="0.2">
      <c r="A129" s="26" t="s">
        <v>602</v>
      </c>
      <c r="B129" s="7">
        <v>41128</v>
      </c>
      <c r="C129" s="26" t="s">
        <v>288</v>
      </c>
      <c r="D129" s="26" t="s">
        <v>529</v>
      </c>
      <c r="E129" s="6">
        <v>100</v>
      </c>
      <c r="F129" s="7">
        <v>41609</v>
      </c>
      <c r="G129" s="26" t="s">
        <v>852</v>
      </c>
      <c r="H129" s="51">
        <v>100</v>
      </c>
      <c r="I129" s="51">
        <f t="shared" si="1"/>
        <v>0</v>
      </c>
    </row>
    <row r="130" spans="1:9" x14ac:dyDescent="0.2">
      <c r="A130" s="26" t="s">
        <v>493</v>
      </c>
      <c r="B130" s="7">
        <v>41137</v>
      </c>
      <c r="C130" s="26" t="s">
        <v>298</v>
      </c>
      <c r="D130" s="26" t="s">
        <v>682</v>
      </c>
      <c r="E130" s="6">
        <v>875.12</v>
      </c>
      <c r="F130" s="7">
        <v>41843</v>
      </c>
      <c r="G130" s="26" t="s">
        <v>904</v>
      </c>
      <c r="H130" s="6">
        <v>875.12</v>
      </c>
      <c r="I130" s="51">
        <f t="shared" si="1"/>
        <v>0</v>
      </c>
    </row>
    <row r="131" spans="1:9" x14ac:dyDescent="0.2">
      <c r="A131" s="26" t="s">
        <v>493</v>
      </c>
      <c r="B131" s="7">
        <v>41142</v>
      </c>
      <c r="C131" s="26" t="s">
        <v>302</v>
      </c>
      <c r="D131" s="26" t="s">
        <v>679</v>
      </c>
      <c r="E131" s="6">
        <v>100</v>
      </c>
      <c r="F131" s="7">
        <v>41843</v>
      </c>
      <c r="G131" s="26" t="s">
        <v>904</v>
      </c>
      <c r="H131" s="6">
        <v>100</v>
      </c>
      <c r="I131" s="51">
        <f t="shared" si="1"/>
        <v>0</v>
      </c>
    </row>
    <row r="132" spans="1:9" x14ac:dyDescent="0.2">
      <c r="A132" s="26" t="s">
        <v>493</v>
      </c>
      <c r="B132" s="7">
        <v>41145</v>
      </c>
      <c r="C132" s="26" t="s">
        <v>309</v>
      </c>
      <c r="D132" s="26" t="s">
        <v>608</v>
      </c>
      <c r="E132" s="6">
        <v>50</v>
      </c>
      <c r="F132" s="7">
        <v>41843</v>
      </c>
      <c r="G132" s="26" t="s">
        <v>904</v>
      </c>
      <c r="H132" s="6">
        <v>50</v>
      </c>
      <c r="I132" s="51">
        <f t="shared" si="1"/>
        <v>0</v>
      </c>
    </row>
    <row r="133" spans="1:9" x14ac:dyDescent="0.2">
      <c r="A133" s="26" t="s">
        <v>493</v>
      </c>
      <c r="B133" s="7">
        <v>41150</v>
      </c>
      <c r="C133" s="26" t="s">
        <v>323</v>
      </c>
      <c r="D133" s="26" t="s">
        <v>574</v>
      </c>
      <c r="E133" s="6">
        <v>150</v>
      </c>
      <c r="F133" s="7">
        <v>41843</v>
      </c>
      <c r="G133" s="26" t="s">
        <v>904</v>
      </c>
      <c r="H133" s="6">
        <v>150</v>
      </c>
      <c r="I133" s="51">
        <f t="shared" si="1"/>
        <v>0</v>
      </c>
    </row>
    <row r="134" spans="1:9" x14ac:dyDescent="0.2">
      <c r="A134" s="26" t="s">
        <v>493</v>
      </c>
      <c r="B134" s="7">
        <v>41173</v>
      </c>
      <c r="C134" s="26" t="s">
        <v>330</v>
      </c>
      <c r="D134" s="26" t="s">
        <v>699</v>
      </c>
      <c r="E134" s="6">
        <v>311.97000000000003</v>
      </c>
      <c r="F134" s="7">
        <v>41248</v>
      </c>
      <c r="G134" s="26" t="s">
        <v>733</v>
      </c>
      <c r="H134" s="6">
        <v>311.97000000000003</v>
      </c>
      <c r="I134" s="51">
        <f t="shared" si="1"/>
        <v>0</v>
      </c>
    </row>
    <row r="135" spans="1:9" x14ac:dyDescent="0.2">
      <c r="A135" s="26" t="s">
        <v>602</v>
      </c>
      <c r="B135" s="7">
        <v>41177</v>
      </c>
      <c r="C135" s="26" t="s">
        <v>333</v>
      </c>
      <c r="D135" s="26" t="s">
        <v>608</v>
      </c>
      <c r="E135" s="6">
        <v>50</v>
      </c>
      <c r="F135" s="7">
        <v>41843</v>
      </c>
      <c r="G135" s="26" t="s">
        <v>904</v>
      </c>
      <c r="H135" s="6">
        <v>50</v>
      </c>
      <c r="I135" s="51">
        <f t="shared" si="1"/>
        <v>0</v>
      </c>
    </row>
    <row r="136" spans="1:9" x14ac:dyDescent="0.2">
      <c r="A136" s="26" t="s">
        <v>493</v>
      </c>
      <c r="B136" s="7">
        <v>41177</v>
      </c>
      <c r="C136" s="26" t="s">
        <v>337</v>
      </c>
      <c r="D136" s="26" t="s">
        <v>679</v>
      </c>
      <c r="E136" s="6">
        <v>100</v>
      </c>
      <c r="F136" s="7">
        <v>41843</v>
      </c>
      <c r="G136" s="26" t="s">
        <v>904</v>
      </c>
      <c r="H136" s="6">
        <v>100</v>
      </c>
      <c r="I136" s="51">
        <f t="shared" si="1"/>
        <v>0</v>
      </c>
    </row>
    <row r="137" spans="1:9" x14ac:dyDescent="0.2">
      <c r="A137" s="26" t="s">
        <v>493</v>
      </c>
      <c r="B137" s="7">
        <v>41193</v>
      </c>
      <c r="C137" s="26" t="s">
        <v>342</v>
      </c>
      <c r="D137" s="26" t="s">
        <v>707</v>
      </c>
      <c r="E137" s="6">
        <v>94</v>
      </c>
      <c r="F137" s="7">
        <v>41843</v>
      </c>
      <c r="G137" s="26" t="s">
        <v>904</v>
      </c>
      <c r="H137" s="6">
        <v>94</v>
      </c>
      <c r="I137" s="51">
        <f t="shared" si="1"/>
        <v>0</v>
      </c>
    </row>
    <row r="138" spans="1:9" x14ac:dyDescent="0.2">
      <c r="A138" s="26" t="s">
        <v>602</v>
      </c>
      <c r="B138" s="7">
        <v>41200</v>
      </c>
      <c r="C138" s="26" t="s">
        <v>348</v>
      </c>
      <c r="D138" s="26" t="s">
        <v>608</v>
      </c>
      <c r="E138" s="6">
        <v>50</v>
      </c>
      <c r="F138" s="7">
        <v>41843</v>
      </c>
      <c r="G138" s="26" t="s">
        <v>904</v>
      </c>
      <c r="H138" s="6">
        <v>50</v>
      </c>
      <c r="I138" s="51">
        <f t="shared" si="1"/>
        <v>0</v>
      </c>
    </row>
    <row r="139" spans="1:9" x14ac:dyDescent="0.2">
      <c r="A139" s="26" t="s">
        <v>493</v>
      </c>
      <c r="B139" s="7">
        <v>41206</v>
      </c>
      <c r="C139" s="26" t="s">
        <v>351</v>
      </c>
      <c r="D139" s="26" t="s">
        <v>708</v>
      </c>
      <c r="E139" s="6">
        <v>3209.75</v>
      </c>
      <c r="F139" s="7">
        <v>41263</v>
      </c>
      <c r="G139" s="26" t="s">
        <v>734</v>
      </c>
      <c r="H139" s="6">
        <v>2533.06</v>
      </c>
      <c r="I139" s="51"/>
    </row>
    <row r="140" spans="1:9" x14ac:dyDescent="0.2">
      <c r="A140" s="26"/>
      <c r="B140" s="7"/>
      <c r="C140" s="26"/>
      <c r="D140" s="26"/>
      <c r="E140" s="6"/>
      <c r="F140" s="7">
        <v>41263</v>
      </c>
      <c r="G140" s="26" t="s">
        <v>735</v>
      </c>
      <c r="H140" s="6">
        <v>79.38</v>
      </c>
    </row>
    <row r="141" spans="1:9" x14ac:dyDescent="0.2">
      <c r="A141" s="26"/>
      <c r="B141" s="7"/>
      <c r="C141" s="26"/>
      <c r="D141" s="26"/>
      <c r="E141" s="6"/>
      <c r="F141" s="7">
        <v>41609</v>
      </c>
      <c r="G141" s="26" t="s">
        <v>852</v>
      </c>
      <c r="H141" s="6">
        <v>597.30999999999995</v>
      </c>
      <c r="I141" s="51">
        <f>E139-H139-H140-H141</f>
        <v>0</v>
      </c>
    </row>
    <row r="142" spans="1:9" x14ac:dyDescent="0.2">
      <c r="A142" s="26" t="s">
        <v>493</v>
      </c>
      <c r="B142" s="7">
        <v>41206</v>
      </c>
      <c r="C142" s="26" t="s">
        <v>352</v>
      </c>
      <c r="D142" s="26" t="s">
        <v>679</v>
      </c>
      <c r="E142" s="6">
        <v>100</v>
      </c>
      <c r="F142" s="7">
        <v>41843</v>
      </c>
      <c r="G142" s="26" t="s">
        <v>904</v>
      </c>
      <c r="H142" s="6">
        <v>100</v>
      </c>
      <c r="I142" s="51">
        <f t="shared" si="1"/>
        <v>0</v>
      </c>
    </row>
    <row r="143" spans="1:9" x14ac:dyDescent="0.2">
      <c r="A143" s="26" t="s">
        <v>493</v>
      </c>
      <c r="B143" s="7">
        <v>41218</v>
      </c>
      <c r="C143" s="26" t="s">
        <v>716</v>
      </c>
      <c r="D143" s="26" t="s">
        <v>574</v>
      </c>
      <c r="E143" s="6">
        <v>50</v>
      </c>
      <c r="F143" s="7">
        <v>41843</v>
      </c>
      <c r="G143" s="26" t="s">
        <v>904</v>
      </c>
      <c r="H143" s="6">
        <v>50</v>
      </c>
      <c r="I143" s="51">
        <f t="shared" si="1"/>
        <v>0</v>
      </c>
    </row>
    <row r="144" spans="1:9" x14ac:dyDescent="0.2">
      <c r="A144" s="26" t="s">
        <v>717</v>
      </c>
      <c r="B144" s="7">
        <v>41228</v>
      </c>
      <c r="C144" s="26" t="s">
        <v>718</v>
      </c>
      <c r="D144" s="26" t="s">
        <v>719</v>
      </c>
      <c r="E144" s="6">
        <v>1182.33</v>
      </c>
      <c r="F144" s="7">
        <v>41281</v>
      </c>
      <c r="G144" s="26" t="s">
        <v>834</v>
      </c>
      <c r="H144" s="51">
        <v>1122.95</v>
      </c>
    </row>
    <row r="145" spans="1:9" x14ac:dyDescent="0.2">
      <c r="A145" s="26"/>
      <c r="B145" s="7"/>
      <c r="C145" s="26"/>
      <c r="D145" s="26"/>
      <c r="E145" s="6"/>
      <c r="F145" s="7">
        <v>41609</v>
      </c>
      <c r="G145" s="26" t="s">
        <v>852</v>
      </c>
      <c r="H145" s="51">
        <v>59.38</v>
      </c>
      <c r="I145" s="51">
        <f>E144-H144-H145</f>
        <v>-1.2079226507921703E-13</v>
      </c>
    </row>
    <row r="146" spans="1:9" x14ac:dyDescent="0.2">
      <c r="A146" s="26" t="s">
        <v>493</v>
      </c>
      <c r="B146" s="7">
        <v>41240</v>
      </c>
      <c r="C146" s="26" t="s">
        <v>720</v>
      </c>
      <c r="D146" s="26" t="s">
        <v>608</v>
      </c>
      <c r="E146" s="6">
        <v>50</v>
      </c>
      <c r="F146" s="7">
        <v>41446</v>
      </c>
      <c r="G146" s="26" t="s">
        <v>798</v>
      </c>
      <c r="H146" s="6">
        <v>50</v>
      </c>
      <c r="I146" s="51">
        <f t="shared" si="1"/>
        <v>0</v>
      </c>
    </row>
    <row r="147" spans="1:9" x14ac:dyDescent="0.2">
      <c r="A147" s="26" t="s">
        <v>493</v>
      </c>
      <c r="B147" s="7">
        <v>41240</v>
      </c>
      <c r="C147" s="26" t="s">
        <v>720</v>
      </c>
      <c r="D147" s="26" t="s">
        <v>679</v>
      </c>
      <c r="E147" s="6">
        <v>100</v>
      </c>
      <c r="F147" s="7">
        <v>41446</v>
      </c>
      <c r="G147" s="26" t="s">
        <v>798</v>
      </c>
      <c r="H147" s="6">
        <v>100</v>
      </c>
      <c r="I147" s="51">
        <f t="shared" si="1"/>
        <v>0</v>
      </c>
    </row>
    <row r="148" spans="1:9" x14ac:dyDescent="0.2">
      <c r="A148" s="26" t="s">
        <v>602</v>
      </c>
      <c r="B148" s="7">
        <v>41255</v>
      </c>
      <c r="C148" s="26" t="s">
        <v>724</v>
      </c>
      <c r="D148" s="26" t="s">
        <v>519</v>
      </c>
      <c r="E148" s="6">
        <v>50</v>
      </c>
      <c r="F148" s="7">
        <v>41446</v>
      </c>
      <c r="G148" s="26" t="s">
        <v>798</v>
      </c>
      <c r="H148" s="6">
        <v>50</v>
      </c>
      <c r="I148" s="51">
        <f t="shared" si="1"/>
        <v>0</v>
      </c>
    </row>
    <row r="149" spans="1:9" x14ac:dyDescent="0.2">
      <c r="A149" s="26" t="s">
        <v>493</v>
      </c>
      <c r="B149" s="7">
        <v>41254</v>
      </c>
      <c r="C149" s="26" t="s">
        <v>722</v>
      </c>
      <c r="D149" s="26" t="s">
        <v>723</v>
      </c>
      <c r="E149" s="6">
        <v>913.54</v>
      </c>
      <c r="F149" s="7">
        <v>41446</v>
      </c>
      <c r="G149" s="26" t="s">
        <v>798</v>
      </c>
      <c r="H149" s="6">
        <v>729</v>
      </c>
    </row>
    <row r="150" spans="1:9" x14ac:dyDescent="0.2">
      <c r="A150" s="26"/>
      <c r="B150" s="7"/>
      <c r="C150" s="26"/>
      <c r="D150" s="26"/>
      <c r="E150" s="6"/>
      <c r="F150" s="7">
        <v>41843</v>
      </c>
      <c r="G150" s="26" t="s">
        <v>904</v>
      </c>
      <c r="H150" s="6">
        <v>184.54</v>
      </c>
      <c r="I150" s="51">
        <f>E149-H149-H150</f>
        <v>0</v>
      </c>
    </row>
    <row r="151" spans="1:9" x14ac:dyDescent="0.2">
      <c r="A151" s="26" t="s">
        <v>493</v>
      </c>
      <c r="B151" s="7">
        <v>41260</v>
      </c>
      <c r="C151" s="26" t="s">
        <v>725</v>
      </c>
      <c r="D151" s="26" t="s">
        <v>574</v>
      </c>
      <c r="E151" s="6">
        <v>100</v>
      </c>
      <c r="F151" s="7">
        <v>41446</v>
      </c>
      <c r="G151" t="s">
        <v>798</v>
      </c>
      <c r="H151" s="6">
        <v>100</v>
      </c>
      <c r="I151" s="51">
        <f t="shared" si="1"/>
        <v>0</v>
      </c>
    </row>
    <row r="152" spans="1:9" x14ac:dyDescent="0.2">
      <c r="A152" s="26" t="s">
        <v>493</v>
      </c>
      <c r="B152" s="7">
        <v>41267</v>
      </c>
      <c r="C152" s="26" t="s">
        <v>726</v>
      </c>
      <c r="D152" s="26" t="s">
        <v>608</v>
      </c>
      <c r="E152" s="6">
        <v>50</v>
      </c>
      <c r="F152" s="7">
        <v>41843</v>
      </c>
      <c r="G152" s="26" t="s">
        <v>904</v>
      </c>
      <c r="H152" s="6">
        <v>50</v>
      </c>
      <c r="I152" s="51">
        <f t="shared" si="1"/>
        <v>0</v>
      </c>
    </row>
    <row r="153" spans="1:9" x14ac:dyDescent="0.2">
      <c r="A153" s="26" t="s">
        <v>493</v>
      </c>
      <c r="B153" s="7">
        <v>41271</v>
      </c>
      <c r="C153" s="26" t="s">
        <v>727</v>
      </c>
      <c r="D153" s="26" t="s">
        <v>679</v>
      </c>
      <c r="E153" s="6">
        <v>100</v>
      </c>
      <c r="F153" s="7">
        <v>41843</v>
      </c>
      <c r="G153" s="26" t="s">
        <v>904</v>
      </c>
      <c r="H153" s="6">
        <v>100</v>
      </c>
      <c r="I153" s="51">
        <f t="shared" si="1"/>
        <v>0</v>
      </c>
    </row>
    <row r="154" spans="1:9" x14ac:dyDescent="0.2">
      <c r="A154" s="26" t="s">
        <v>602</v>
      </c>
      <c r="B154" s="7">
        <v>41282</v>
      </c>
      <c r="C154" s="26" t="s">
        <v>740</v>
      </c>
      <c r="D154" s="26" t="s">
        <v>519</v>
      </c>
      <c r="E154" s="6">
        <v>50</v>
      </c>
      <c r="F154" s="7">
        <v>41843</v>
      </c>
      <c r="G154" s="26" t="s">
        <v>904</v>
      </c>
      <c r="H154" s="6">
        <v>50</v>
      </c>
      <c r="I154" s="51">
        <f t="shared" si="1"/>
        <v>0</v>
      </c>
    </row>
    <row r="155" spans="1:9" x14ac:dyDescent="0.2">
      <c r="A155" s="26" t="s">
        <v>602</v>
      </c>
      <c r="B155" s="7">
        <v>41289</v>
      </c>
      <c r="C155" s="26" t="s">
        <v>741</v>
      </c>
      <c r="D155" s="26" t="s">
        <v>608</v>
      </c>
      <c r="E155" s="6">
        <v>50</v>
      </c>
      <c r="F155" s="7">
        <v>41843</v>
      </c>
      <c r="G155" s="26" t="s">
        <v>904</v>
      </c>
      <c r="H155" s="6">
        <v>50</v>
      </c>
      <c r="I155" s="51">
        <f t="shared" si="1"/>
        <v>0</v>
      </c>
    </row>
    <row r="156" spans="1:9" x14ac:dyDescent="0.2">
      <c r="A156" s="26" t="s">
        <v>602</v>
      </c>
      <c r="B156" s="7">
        <v>41305</v>
      </c>
      <c r="C156" s="26" t="s">
        <v>747</v>
      </c>
      <c r="D156" s="26" t="s">
        <v>519</v>
      </c>
      <c r="E156" s="6">
        <v>50</v>
      </c>
      <c r="F156" s="7">
        <v>41843</v>
      </c>
      <c r="G156" s="26" t="s">
        <v>904</v>
      </c>
      <c r="H156" s="6">
        <v>50</v>
      </c>
      <c r="I156" s="51">
        <f t="shared" si="1"/>
        <v>0</v>
      </c>
    </row>
    <row r="157" spans="1:9" x14ac:dyDescent="0.2">
      <c r="A157" s="26" t="s">
        <v>493</v>
      </c>
      <c r="B157" s="7">
        <v>41305</v>
      </c>
      <c r="C157" s="26" t="s">
        <v>748</v>
      </c>
      <c r="D157" s="26" t="s">
        <v>750</v>
      </c>
      <c r="E157" s="6">
        <v>1536.51</v>
      </c>
      <c r="F157" s="7">
        <v>41332</v>
      </c>
      <c r="G157" t="s">
        <v>757</v>
      </c>
      <c r="H157" s="6">
        <v>545.37</v>
      </c>
    </row>
    <row r="158" spans="1:9" x14ac:dyDescent="0.2">
      <c r="A158" s="26"/>
      <c r="B158" s="7"/>
      <c r="C158" s="26"/>
      <c r="D158" s="26"/>
      <c r="E158" s="6"/>
      <c r="F158" s="7">
        <v>41843</v>
      </c>
      <c r="G158" t="s">
        <v>904</v>
      </c>
      <c r="H158" s="6">
        <v>991.14</v>
      </c>
      <c r="I158" s="51">
        <f>E157-H157-H158</f>
        <v>0</v>
      </c>
    </row>
    <row r="159" spans="1:9" x14ac:dyDescent="0.2">
      <c r="A159" s="26" t="s">
        <v>493</v>
      </c>
      <c r="B159" s="7">
        <v>41332</v>
      </c>
      <c r="C159" s="26" t="s">
        <v>756</v>
      </c>
      <c r="D159" s="26" t="s">
        <v>608</v>
      </c>
      <c r="E159" s="6">
        <v>50</v>
      </c>
      <c r="F159" s="7">
        <v>41843</v>
      </c>
      <c r="G159" s="26" t="s">
        <v>904</v>
      </c>
      <c r="H159" s="6">
        <v>50</v>
      </c>
      <c r="I159" s="51">
        <f t="shared" si="1"/>
        <v>0</v>
      </c>
    </row>
    <row r="160" spans="1:9" x14ac:dyDescent="0.2">
      <c r="A160" s="26" t="s">
        <v>602</v>
      </c>
      <c r="B160" s="7">
        <v>41332</v>
      </c>
      <c r="C160" s="26" t="s">
        <v>756</v>
      </c>
      <c r="D160" s="26" t="s">
        <v>679</v>
      </c>
      <c r="E160" s="6">
        <v>100</v>
      </c>
      <c r="F160" s="7">
        <v>41843</v>
      </c>
      <c r="G160" s="26" t="s">
        <v>904</v>
      </c>
      <c r="H160" s="6">
        <v>100</v>
      </c>
      <c r="I160" s="51">
        <f t="shared" si="1"/>
        <v>0</v>
      </c>
    </row>
    <row r="161" spans="1:9" x14ac:dyDescent="0.2">
      <c r="A161" s="26" t="s">
        <v>888</v>
      </c>
      <c r="B161" s="7">
        <v>41346</v>
      </c>
      <c r="C161" s="26" t="s">
        <v>765</v>
      </c>
      <c r="D161" s="26" t="s">
        <v>540</v>
      </c>
      <c r="E161" s="6">
        <v>200</v>
      </c>
      <c r="I161" s="51">
        <f t="shared" si="1"/>
        <v>200</v>
      </c>
    </row>
    <row r="162" spans="1:9" x14ac:dyDescent="0.2">
      <c r="A162" s="26" t="s">
        <v>888</v>
      </c>
      <c r="B162" s="7">
        <v>41351</v>
      </c>
      <c r="C162" s="26" t="s">
        <v>760</v>
      </c>
      <c r="D162" s="26" t="s">
        <v>554</v>
      </c>
      <c r="E162" s="6">
        <v>100</v>
      </c>
      <c r="I162" s="51">
        <f t="shared" si="1"/>
        <v>100</v>
      </c>
    </row>
    <row r="163" spans="1:9" x14ac:dyDescent="0.2">
      <c r="A163" s="26" t="s">
        <v>602</v>
      </c>
      <c r="B163" s="7">
        <v>41358</v>
      </c>
      <c r="C163" s="26" t="s">
        <v>766</v>
      </c>
      <c r="D163" s="26" t="s">
        <v>519</v>
      </c>
      <c r="E163" s="6">
        <v>50</v>
      </c>
      <c r="F163" s="7">
        <v>41843</v>
      </c>
      <c r="G163" s="26" t="s">
        <v>904</v>
      </c>
      <c r="H163" s="6">
        <v>50</v>
      </c>
      <c r="I163" s="51">
        <f t="shared" si="1"/>
        <v>0</v>
      </c>
    </row>
    <row r="164" spans="1:9" x14ac:dyDescent="0.2">
      <c r="A164" s="26" t="s">
        <v>602</v>
      </c>
      <c r="B164" s="7">
        <v>41360</v>
      </c>
      <c r="C164" s="26" t="s">
        <v>761</v>
      </c>
      <c r="D164" s="26" t="s">
        <v>519</v>
      </c>
      <c r="E164" s="6">
        <v>50</v>
      </c>
      <c r="F164" s="7">
        <v>41843</v>
      </c>
      <c r="G164" s="26" t="s">
        <v>904</v>
      </c>
      <c r="H164" s="6">
        <v>50</v>
      </c>
      <c r="I164" s="51">
        <f t="shared" si="1"/>
        <v>0</v>
      </c>
    </row>
    <row r="165" spans="1:9" x14ac:dyDescent="0.2">
      <c r="A165" s="26" t="s">
        <v>602</v>
      </c>
      <c r="B165" s="7">
        <v>41388</v>
      </c>
      <c r="C165" s="26" t="s">
        <v>775</v>
      </c>
      <c r="D165" s="26" t="s">
        <v>519</v>
      </c>
      <c r="E165" s="6">
        <v>50</v>
      </c>
      <c r="F165" s="7">
        <v>42249</v>
      </c>
      <c r="G165" s="26" t="s">
        <v>982</v>
      </c>
      <c r="H165" s="6">
        <v>50</v>
      </c>
      <c r="I165" s="51">
        <f t="shared" si="1"/>
        <v>0</v>
      </c>
    </row>
    <row r="166" spans="1:9" x14ac:dyDescent="0.2">
      <c r="A166" s="26" t="s">
        <v>888</v>
      </c>
      <c r="B166" s="7">
        <v>41388</v>
      </c>
      <c r="C166" s="26" t="s">
        <v>776</v>
      </c>
      <c r="D166" s="26" t="s">
        <v>679</v>
      </c>
      <c r="E166" s="6">
        <v>100</v>
      </c>
      <c r="F166" s="7">
        <v>41843</v>
      </c>
      <c r="G166" t="s">
        <v>904</v>
      </c>
      <c r="H166" s="6">
        <v>70.760000000000005</v>
      </c>
      <c r="I166" s="51">
        <f t="shared" si="1"/>
        <v>29.239999999999995</v>
      </c>
    </row>
    <row r="167" spans="1:9" x14ac:dyDescent="0.2">
      <c r="A167" s="26" t="s">
        <v>888</v>
      </c>
      <c r="B167" s="7">
        <v>41393</v>
      </c>
      <c r="C167" s="26" t="s">
        <v>777</v>
      </c>
      <c r="D167" s="26" t="s">
        <v>778</v>
      </c>
      <c r="E167" s="6">
        <v>1000</v>
      </c>
      <c r="F167" s="7">
        <v>41843</v>
      </c>
      <c r="G167" t="s">
        <v>904</v>
      </c>
      <c r="H167" s="6">
        <v>1000</v>
      </c>
      <c r="I167" s="51">
        <f t="shared" si="1"/>
        <v>0</v>
      </c>
    </row>
    <row r="168" spans="1:9" x14ac:dyDescent="0.2">
      <c r="A168" s="26" t="s">
        <v>888</v>
      </c>
      <c r="B168" s="7">
        <v>41393</v>
      </c>
      <c r="C168" s="26" t="s">
        <v>777</v>
      </c>
      <c r="D168" s="26" t="s">
        <v>778</v>
      </c>
      <c r="E168" s="6">
        <v>1000</v>
      </c>
      <c r="F168" s="7">
        <v>41843</v>
      </c>
      <c r="G168" t="s">
        <v>904</v>
      </c>
      <c r="H168" s="6">
        <v>1000</v>
      </c>
      <c r="I168" s="51">
        <f t="shared" si="1"/>
        <v>0</v>
      </c>
    </row>
    <row r="169" spans="1:9" x14ac:dyDescent="0.2">
      <c r="A169" s="26" t="s">
        <v>888</v>
      </c>
      <c r="B169" s="7">
        <v>41393</v>
      </c>
      <c r="C169" s="26" t="s">
        <v>777</v>
      </c>
      <c r="D169" s="26" t="s">
        <v>778</v>
      </c>
      <c r="E169" s="6">
        <v>400</v>
      </c>
      <c r="F169" s="7">
        <v>41843</v>
      </c>
      <c r="G169" t="s">
        <v>904</v>
      </c>
      <c r="H169" s="6">
        <v>400</v>
      </c>
      <c r="I169" s="51">
        <f t="shared" si="1"/>
        <v>0</v>
      </c>
    </row>
    <row r="170" spans="1:9" x14ac:dyDescent="0.2">
      <c r="A170" s="26" t="s">
        <v>888</v>
      </c>
      <c r="B170" s="7">
        <v>41417</v>
      </c>
      <c r="C170" s="26" t="s">
        <v>784</v>
      </c>
      <c r="D170" s="26" t="s">
        <v>554</v>
      </c>
      <c r="E170" s="6">
        <v>1500</v>
      </c>
      <c r="I170" s="51">
        <f t="shared" si="1"/>
        <v>1500</v>
      </c>
    </row>
    <row r="171" spans="1:9" x14ac:dyDescent="0.2">
      <c r="A171" s="26" t="s">
        <v>39</v>
      </c>
      <c r="B171" s="7">
        <v>41422</v>
      </c>
      <c r="C171" s="26" t="s">
        <v>787</v>
      </c>
      <c r="D171" s="26" t="s">
        <v>519</v>
      </c>
      <c r="E171" s="6">
        <v>50</v>
      </c>
      <c r="F171" s="7">
        <v>42249</v>
      </c>
      <c r="G171" t="s">
        <v>982</v>
      </c>
      <c r="H171" s="6">
        <v>50</v>
      </c>
      <c r="I171" s="51">
        <f t="shared" si="1"/>
        <v>0</v>
      </c>
    </row>
    <row r="172" spans="1:9" x14ac:dyDescent="0.2">
      <c r="A172" s="26" t="s">
        <v>888</v>
      </c>
      <c r="B172" s="7">
        <v>41435</v>
      </c>
      <c r="C172" s="26" t="s">
        <v>791</v>
      </c>
      <c r="D172" s="26" t="s">
        <v>679</v>
      </c>
      <c r="E172" s="6">
        <v>60</v>
      </c>
      <c r="I172" s="51">
        <f t="shared" si="1"/>
        <v>60</v>
      </c>
    </row>
    <row r="173" spans="1:9" x14ac:dyDescent="0.2">
      <c r="A173" s="26" t="s">
        <v>39</v>
      </c>
      <c r="B173" s="7">
        <v>41452</v>
      </c>
      <c r="C173" s="26" t="s">
        <v>792</v>
      </c>
      <c r="D173" s="26" t="s">
        <v>793</v>
      </c>
      <c r="E173" s="6">
        <v>13741.5</v>
      </c>
      <c r="F173" s="7">
        <v>41480</v>
      </c>
      <c r="G173" s="26" t="s">
        <v>817</v>
      </c>
      <c r="H173" s="6">
        <v>11700</v>
      </c>
    </row>
    <row r="174" spans="1:9" x14ac:dyDescent="0.2">
      <c r="A174" s="26"/>
      <c r="B174" s="7"/>
      <c r="C174" s="26"/>
      <c r="D174" s="26"/>
      <c r="E174" s="6"/>
      <c r="F174" s="7">
        <v>41609</v>
      </c>
      <c r="G174" s="26" t="s">
        <v>852</v>
      </c>
      <c r="H174" s="6">
        <v>1757.82</v>
      </c>
    </row>
    <row r="175" spans="1:9" x14ac:dyDescent="0.2">
      <c r="A175" s="26"/>
      <c r="B175" s="7"/>
      <c r="C175" s="26"/>
      <c r="D175" s="26"/>
      <c r="E175" s="6"/>
      <c r="F175" s="7">
        <v>42249</v>
      </c>
      <c r="G175" s="26" t="s">
        <v>982</v>
      </c>
      <c r="H175" s="6">
        <v>283.68</v>
      </c>
      <c r="I175" s="51">
        <f>E173-H173-H174-H175</f>
        <v>0</v>
      </c>
    </row>
    <row r="176" spans="1:9" x14ac:dyDescent="0.2">
      <c r="A176" s="26" t="s">
        <v>888</v>
      </c>
      <c r="B176" s="7">
        <v>41465</v>
      </c>
      <c r="C176" s="26" t="s">
        <v>801</v>
      </c>
      <c r="D176" s="26" t="s">
        <v>554</v>
      </c>
      <c r="E176" s="6">
        <v>100</v>
      </c>
      <c r="I176" s="51">
        <f t="shared" si="1"/>
        <v>100</v>
      </c>
    </row>
    <row r="177" spans="1:9" x14ac:dyDescent="0.2">
      <c r="A177" s="26" t="s">
        <v>888</v>
      </c>
      <c r="B177" s="7">
        <v>41473</v>
      </c>
      <c r="C177" s="26" t="s">
        <v>810</v>
      </c>
      <c r="D177" s="26" t="s">
        <v>778</v>
      </c>
      <c r="E177" s="6">
        <v>150</v>
      </c>
      <c r="I177" s="51">
        <f t="shared" si="1"/>
        <v>150</v>
      </c>
    </row>
    <row r="178" spans="1:9" x14ac:dyDescent="0.2">
      <c r="A178" s="26" t="s">
        <v>888</v>
      </c>
      <c r="B178" s="7">
        <v>41473</v>
      </c>
      <c r="C178" s="26" t="s">
        <v>811</v>
      </c>
      <c r="D178" s="26" t="s">
        <v>813</v>
      </c>
      <c r="E178" s="6">
        <v>943.31</v>
      </c>
      <c r="I178" s="51">
        <f t="shared" si="1"/>
        <v>943.31</v>
      </c>
    </row>
    <row r="179" spans="1:9" x14ac:dyDescent="0.2">
      <c r="A179" s="26" t="s">
        <v>39</v>
      </c>
      <c r="B179" s="7">
        <v>41479</v>
      </c>
      <c r="C179" s="26" t="s">
        <v>816</v>
      </c>
      <c r="D179" s="26" t="s">
        <v>519</v>
      </c>
      <c r="E179" s="6">
        <v>100</v>
      </c>
      <c r="F179" s="7">
        <v>42249</v>
      </c>
      <c r="G179" t="s">
        <v>982</v>
      </c>
      <c r="H179" s="6">
        <v>100</v>
      </c>
      <c r="I179" s="51">
        <f t="shared" si="1"/>
        <v>0</v>
      </c>
    </row>
    <row r="180" spans="1:9" x14ac:dyDescent="0.2">
      <c r="A180" s="26" t="s">
        <v>888</v>
      </c>
      <c r="B180" s="7">
        <v>41493</v>
      </c>
      <c r="C180" s="26" t="s">
        <v>819</v>
      </c>
      <c r="D180" s="26" t="s">
        <v>679</v>
      </c>
      <c r="E180" s="6">
        <v>66.44</v>
      </c>
      <c r="I180" s="51">
        <f t="shared" si="1"/>
        <v>66.44</v>
      </c>
    </row>
    <row r="181" spans="1:9" x14ac:dyDescent="0.2">
      <c r="A181" s="26" t="s">
        <v>888</v>
      </c>
      <c r="B181" s="7">
        <v>41533</v>
      </c>
      <c r="C181" s="26" t="s">
        <v>829</v>
      </c>
      <c r="D181" s="26" t="s">
        <v>554</v>
      </c>
      <c r="E181" s="6">
        <v>100</v>
      </c>
      <c r="I181" s="51">
        <f t="shared" si="1"/>
        <v>100</v>
      </c>
    </row>
    <row r="182" spans="1:9" x14ac:dyDescent="0.2">
      <c r="A182" s="26" t="s">
        <v>39</v>
      </c>
      <c r="B182" s="7">
        <v>41549</v>
      </c>
      <c r="C182" s="26" t="s">
        <v>835</v>
      </c>
      <c r="D182" s="26" t="s">
        <v>519</v>
      </c>
      <c r="E182" s="6">
        <v>100</v>
      </c>
      <c r="F182" s="7">
        <v>42249</v>
      </c>
      <c r="G182" t="s">
        <v>982</v>
      </c>
      <c r="H182" s="6">
        <v>100</v>
      </c>
      <c r="I182" s="51">
        <f t="shared" si="1"/>
        <v>0</v>
      </c>
    </row>
    <row r="183" spans="1:9" x14ac:dyDescent="0.2">
      <c r="A183" s="26" t="s">
        <v>888</v>
      </c>
      <c r="B183" s="7">
        <v>41597</v>
      </c>
      <c r="C183" s="26" t="s">
        <v>839</v>
      </c>
      <c r="D183" s="26" t="s">
        <v>554</v>
      </c>
      <c r="E183" s="6">
        <v>300</v>
      </c>
      <c r="I183" s="51">
        <f t="shared" si="1"/>
        <v>300</v>
      </c>
    </row>
    <row r="184" spans="1:9" x14ac:dyDescent="0.2">
      <c r="A184" s="26" t="s">
        <v>39</v>
      </c>
      <c r="B184" s="7">
        <v>41603</v>
      </c>
      <c r="C184" s="26" t="s">
        <v>840</v>
      </c>
      <c r="D184" s="26" t="s">
        <v>519</v>
      </c>
      <c r="E184" s="6">
        <v>50</v>
      </c>
      <c r="F184" s="7">
        <v>42249</v>
      </c>
      <c r="G184" t="s">
        <v>982</v>
      </c>
      <c r="H184" s="6">
        <v>50</v>
      </c>
      <c r="I184" s="51">
        <f t="shared" si="1"/>
        <v>0</v>
      </c>
    </row>
    <row r="185" spans="1:9" x14ac:dyDescent="0.2">
      <c r="A185" s="26" t="s">
        <v>39</v>
      </c>
      <c r="B185" s="7">
        <v>41621</v>
      </c>
      <c r="C185" s="26" t="s">
        <v>846</v>
      </c>
      <c r="D185" s="26" t="s">
        <v>847</v>
      </c>
      <c r="E185" s="6">
        <v>8832.5</v>
      </c>
      <c r="F185" s="7">
        <v>41610</v>
      </c>
      <c r="G185" t="s">
        <v>851</v>
      </c>
      <c r="H185" s="6">
        <v>8832.5</v>
      </c>
      <c r="I185" s="51">
        <f t="shared" si="1"/>
        <v>0</v>
      </c>
    </row>
    <row r="186" spans="1:9" x14ac:dyDescent="0.2">
      <c r="A186" s="26" t="s">
        <v>888</v>
      </c>
      <c r="B186" s="7">
        <v>41638</v>
      </c>
      <c r="C186" s="26" t="s">
        <v>848</v>
      </c>
      <c r="D186" s="26" t="s">
        <v>849</v>
      </c>
      <c r="E186" s="6">
        <v>386.67</v>
      </c>
      <c r="I186" s="51">
        <f t="shared" si="1"/>
        <v>386.67</v>
      </c>
    </row>
    <row r="187" spans="1:9" x14ac:dyDescent="0.2">
      <c r="A187" s="26" t="s">
        <v>888</v>
      </c>
      <c r="B187" s="7">
        <v>41662</v>
      </c>
      <c r="C187" s="26" t="s">
        <v>861</v>
      </c>
      <c r="D187" s="26" t="s">
        <v>554</v>
      </c>
      <c r="E187" s="6">
        <v>200</v>
      </c>
      <c r="I187" s="51">
        <f t="shared" si="1"/>
        <v>200</v>
      </c>
    </row>
    <row r="188" spans="1:9" x14ac:dyDescent="0.2">
      <c r="A188" s="26" t="s">
        <v>39</v>
      </c>
      <c r="B188" s="7">
        <v>41667</v>
      </c>
      <c r="C188" s="26" t="s">
        <v>862</v>
      </c>
      <c r="D188" s="26" t="s">
        <v>519</v>
      </c>
      <c r="E188" s="6">
        <v>100</v>
      </c>
      <c r="F188" s="7">
        <v>42249</v>
      </c>
      <c r="G188" s="26" t="s">
        <v>982</v>
      </c>
      <c r="H188" s="6">
        <v>100</v>
      </c>
      <c r="I188" s="51">
        <f t="shared" si="1"/>
        <v>0</v>
      </c>
    </row>
    <row r="189" spans="1:9" x14ac:dyDescent="0.2">
      <c r="A189" s="26" t="s">
        <v>39</v>
      </c>
      <c r="B189" s="7">
        <v>41696</v>
      </c>
      <c r="C189" s="26" t="s">
        <v>866</v>
      </c>
      <c r="D189" s="26" t="s">
        <v>519</v>
      </c>
      <c r="E189" s="6">
        <v>50</v>
      </c>
      <c r="F189" s="7">
        <v>42249</v>
      </c>
      <c r="G189" s="26" t="s">
        <v>982</v>
      </c>
      <c r="H189" s="6">
        <v>50</v>
      </c>
      <c r="I189" s="51">
        <f t="shared" si="1"/>
        <v>0</v>
      </c>
    </row>
    <row r="190" spans="1:9" x14ac:dyDescent="0.2">
      <c r="A190" s="26" t="s">
        <v>888</v>
      </c>
      <c r="B190" s="7">
        <v>41702</v>
      </c>
      <c r="C190" s="26" t="s">
        <v>869</v>
      </c>
      <c r="D190" s="26" t="s">
        <v>778</v>
      </c>
      <c r="E190" s="6">
        <v>300</v>
      </c>
      <c r="I190" s="51">
        <f t="shared" si="1"/>
        <v>300</v>
      </c>
    </row>
    <row r="191" spans="1:9" x14ac:dyDescent="0.2">
      <c r="A191" s="26" t="s">
        <v>888</v>
      </c>
      <c r="B191" s="7">
        <v>41702</v>
      </c>
      <c r="C191" s="26" t="s">
        <v>869</v>
      </c>
      <c r="D191" s="26" t="s">
        <v>778</v>
      </c>
      <c r="E191" s="6">
        <v>258</v>
      </c>
      <c r="I191" s="51">
        <f t="shared" si="1"/>
        <v>258</v>
      </c>
    </row>
    <row r="192" spans="1:9" x14ac:dyDescent="0.2">
      <c r="A192" s="26" t="s">
        <v>888</v>
      </c>
      <c r="B192" s="7">
        <v>41718</v>
      </c>
      <c r="C192" s="26" t="s">
        <v>870</v>
      </c>
      <c r="D192" s="26" t="s">
        <v>554</v>
      </c>
      <c r="E192" s="6">
        <v>200</v>
      </c>
      <c r="I192" s="51">
        <f t="shared" si="1"/>
        <v>200</v>
      </c>
    </row>
    <row r="193" spans="1:9" x14ac:dyDescent="0.2">
      <c r="A193" s="26" t="s">
        <v>39</v>
      </c>
      <c r="B193" s="7">
        <v>41751</v>
      </c>
      <c r="C193" s="26" t="s">
        <v>883</v>
      </c>
      <c r="D193" s="26" t="s">
        <v>519</v>
      </c>
      <c r="E193" s="6">
        <v>100</v>
      </c>
      <c r="F193" s="7">
        <v>42249</v>
      </c>
      <c r="G193" s="26" t="s">
        <v>982</v>
      </c>
      <c r="H193" s="6">
        <v>100</v>
      </c>
      <c r="I193" s="51">
        <f t="shared" si="1"/>
        <v>0</v>
      </c>
    </row>
    <row r="194" spans="1:9" x14ac:dyDescent="0.2">
      <c r="A194" s="26" t="s">
        <v>888</v>
      </c>
      <c r="B194" s="7">
        <v>41764</v>
      </c>
      <c r="C194" s="26" t="s">
        <v>359</v>
      </c>
      <c r="D194" s="26" t="s">
        <v>554</v>
      </c>
      <c r="E194" s="6">
        <v>200</v>
      </c>
      <c r="I194" s="51">
        <f t="shared" si="1"/>
        <v>200</v>
      </c>
    </row>
    <row r="195" spans="1:9" x14ac:dyDescent="0.2">
      <c r="A195" s="26" t="s">
        <v>888</v>
      </c>
      <c r="B195" s="7">
        <v>41781</v>
      </c>
      <c r="C195" s="26" t="s">
        <v>363</v>
      </c>
      <c r="D195" s="26" t="s">
        <v>554</v>
      </c>
      <c r="E195" s="6">
        <v>200</v>
      </c>
      <c r="I195" s="51">
        <f t="shared" si="1"/>
        <v>200</v>
      </c>
    </row>
    <row r="196" spans="1:9" x14ac:dyDescent="0.2">
      <c r="A196" s="26" t="s">
        <v>888</v>
      </c>
      <c r="B196" s="7">
        <v>41820</v>
      </c>
      <c r="C196" s="26" t="s">
        <v>896</v>
      </c>
      <c r="D196" s="26" t="s">
        <v>574</v>
      </c>
      <c r="E196" s="6">
        <v>100</v>
      </c>
      <c r="I196" s="51">
        <f t="shared" si="1"/>
        <v>100</v>
      </c>
    </row>
    <row r="197" spans="1:9" x14ac:dyDescent="0.2">
      <c r="A197" s="26" t="s">
        <v>39</v>
      </c>
      <c r="B197" s="7">
        <v>41820</v>
      </c>
      <c r="C197" s="26" t="s">
        <v>897</v>
      </c>
      <c r="D197" s="26" t="s">
        <v>519</v>
      </c>
      <c r="E197" s="6">
        <v>50</v>
      </c>
      <c r="F197" s="7">
        <v>42249</v>
      </c>
      <c r="G197" s="26" t="s">
        <v>982</v>
      </c>
      <c r="H197" s="6">
        <v>50</v>
      </c>
      <c r="I197" s="51">
        <f t="shared" si="1"/>
        <v>0</v>
      </c>
    </row>
    <row r="198" spans="1:9" x14ac:dyDescent="0.2">
      <c r="A198" s="26" t="s">
        <v>888</v>
      </c>
      <c r="B198" s="7">
        <v>41843</v>
      </c>
      <c r="C198" s="26" t="s">
        <v>370</v>
      </c>
      <c r="D198" s="26" t="s">
        <v>554</v>
      </c>
      <c r="E198" s="6">
        <v>400</v>
      </c>
      <c r="I198" s="51">
        <f t="shared" si="1"/>
        <v>400</v>
      </c>
    </row>
    <row r="199" spans="1:9" x14ac:dyDescent="0.2">
      <c r="A199" s="26" t="s">
        <v>888</v>
      </c>
      <c r="B199" s="7">
        <v>41879</v>
      </c>
      <c r="C199" s="26" t="s">
        <v>380</v>
      </c>
      <c r="D199" s="26" t="s">
        <v>554</v>
      </c>
      <c r="E199" s="6">
        <v>200</v>
      </c>
      <c r="I199" s="51">
        <f t="shared" si="1"/>
        <v>200</v>
      </c>
    </row>
    <row r="200" spans="1:9" x14ac:dyDescent="0.2">
      <c r="A200" s="26" t="s">
        <v>39</v>
      </c>
      <c r="B200" s="7">
        <v>41885</v>
      </c>
      <c r="C200" s="26" t="s">
        <v>906</v>
      </c>
      <c r="D200" s="26" t="s">
        <v>519</v>
      </c>
      <c r="E200" s="6">
        <v>50</v>
      </c>
      <c r="F200" s="7">
        <v>42249</v>
      </c>
      <c r="G200" s="26" t="s">
        <v>982</v>
      </c>
      <c r="H200" s="6">
        <v>50</v>
      </c>
      <c r="I200" s="51">
        <f t="shared" si="1"/>
        <v>0</v>
      </c>
    </row>
    <row r="201" spans="1:9" x14ac:dyDescent="0.2">
      <c r="A201" s="26" t="s">
        <v>888</v>
      </c>
      <c r="B201" s="7">
        <v>41907</v>
      </c>
      <c r="C201" s="26" t="s">
        <v>382</v>
      </c>
      <c r="D201" s="26" t="s">
        <v>907</v>
      </c>
      <c r="E201" s="6">
        <v>100</v>
      </c>
      <c r="I201" s="51">
        <f t="shared" si="1"/>
        <v>100</v>
      </c>
    </row>
    <row r="202" spans="1:9" x14ac:dyDescent="0.2">
      <c r="A202" s="26" t="s">
        <v>888</v>
      </c>
      <c r="B202" s="7">
        <v>41921</v>
      </c>
      <c r="C202" s="26" t="s">
        <v>387</v>
      </c>
      <c r="D202" s="26" t="s">
        <v>911</v>
      </c>
      <c r="E202" s="6">
        <v>100</v>
      </c>
      <c r="I202" s="51">
        <f t="shared" si="1"/>
        <v>100</v>
      </c>
    </row>
    <row r="203" spans="1:9" x14ac:dyDescent="0.2">
      <c r="A203" s="26" t="s">
        <v>888</v>
      </c>
      <c r="B203" s="7">
        <v>41935</v>
      </c>
      <c r="C203" s="26" t="s">
        <v>389</v>
      </c>
      <c r="D203" s="26" t="s">
        <v>907</v>
      </c>
      <c r="E203" s="6">
        <v>100</v>
      </c>
      <c r="I203" s="51">
        <f t="shared" si="1"/>
        <v>100</v>
      </c>
    </row>
    <row r="204" spans="1:9" x14ac:dyDescent="0.2">
      <c r="A204" s="26" t="s">
        <v>39</v>
      </c>
      <c r="B204" s="7">
        <v>41964</v>
      </c>
      <c r="C204" s="26" t="s">
        <v>393</v>
      </c>
      <c r="D204" s="26" t="s">
        <v>916</v>
      </c>
      <c r="E204" s="6">
        <v>150</v>
      </c>
      <c r="F204" s="7">
        <v>42249</v>
      </c>
      <c r="G204" s="26" t="s">
        <v>982</v>
      </c>
      <c r="H204" s="6">
        <v>150</v>
      </c>
      <c r="I204" s="51">
        <f t="shared" si="1"/>
        <v>0</v>
      </c>
    </row>
    <row r="205" spans="1:9" x14ac:dyDescent="0.2">
      <c r="A205" s="26" t="s">
        <v>888</v>
      </c>
      <c r="B205" s="7">
        <v>41964</v>
      </c>
      <c r="C205" s="26" t="s">
        <v>392</v>
      </c>
      <c r="D205" s="26" t="s">
        <v>911</v>
      </c>
      <c r="E205" s="6">
        <v>100</v>
      </c>
      <c r="I205" s="51">
        <f t="shared" si="1"/>
        <v>100</v>
      </c>
    </row>
    <row r="206" spans="1:9" x14ac:dyDescent="0.2">
      <c r="A206" s="26" t="s">
        <v>888</v>
      </c>
      <c r="B206" s="7">
        <v>41974</v>
      </c>
      <c r="C206" s="26" t="s">
        <v>398</v>
      </c>
      <c r="D206" s="26" t="s">
        <v>907</v>
      </c>
      <c r="E206" s="6">
        <v>100</v>
      </c>
      <c r="I206" s="51">
        <f t="shared" si="1"/>
        <v>100</v>
      </c>
    </row>
    <row r="207" spans="1:9" x14ac:dyDescent="0.2">
      <c r="A207" s="26" t="s">
        <v>888</v>
      </c>
      <c r="B207" s="7">
        <v>42011</v>
      </c>
      <c r="C207" s="26" t="s">
        <v>401</v>
      </c>
      <c r="D207" s="26" t="s">
        <v>911</v>
      </c>
      <c r="E207" s="6">
        <v>100</v>
      </c>
      <c r="I207" s="51">
        <f t="shared" si="1"/>
        <v>100</v>
      </c>
    </row>
    <row r="208" spans="1:9" x14ac:dyDescent="0.2">
      <c r="A208" s="26" t="s">
        <v>39</v>
      </c>
      <c r="B208" s="7">
        <v>42017</v>
      </c>
      <c r="C208" s="26" t="s">
        <v>925</v>
      </c>
      <c r="D208" s="26" t="s">
        <v>519</v>
      </c>
      <c r="E208" s="6">
        <v>50</v>
      </c>
      <c r="F208" s="7">
        <v>42249</v>
      </c>
      <c r="G208" s="26" t="s">
        <v>982</v>
      </c>
      <c r="H208" s="6">
        <v>50</v>
      </c>
      <c r="I208" s="51">
        <f t="shared" si="1"/>
        <v>0</v>
      </c>
    </row>
    <row r="209" spans="1:9" x14ac:dyDescent="0.2">
      <c r="A209" s="26" t="s">
        <v>888</v>
      </c>
      <c r="B209" s="7">
        <v>42019</v>
      </c>
      <c r="C209" s="26" t="s">
        <v>403</v>
      </c>
      <c r="D209" s="26" t="s">
        <v>907</v>
      </c>
      <c r="E209" s="6">
        <v>200</v>
      </c>
      <c r="I209" s="51">
        <f t="shared" si="1"/>
        <v>200</v>
      </c>
    </row>
    <row r="210" spans="1:9" x14ac:dyDescent="0.2">
      <c r="A210" s="26" t="s">
        <v>888</v>
      </c>
      <c r="B210" s="7">
        <v>42046</v>
      </c>
      <c r="C210" s="26" t="s">
        <v>409</v>
      </c>
      <c r="D210" s="26" t="s">
        <v>911</v>
      </c>
      <c r="E210" s="6">
        <v>100</v>
      </c>
      <c r="I210" s="51">
        <f t="shared" si="1"/>
        <v>100</v>
      </c>
    </row>
    <row r="211" spans="1:9" x14ac:dyDescent="0.2">
      <c r="A211" s="26" t="s">
        <v>888</v>
      </c>
      <c r="B211" s="7">
        <v>42055</v>
      </c>
      <c r="C211" s="26" t="s">
        <v>408</v>
      </c>
      <c r="D211" s="26" t="s">
        <v>907</v>
      </c>
      <c r="E211" s="6">
        <v>100</v>
      </c>
      <c r="I211" s="51">
        <f t="shared" si="1"/>
        <v>100</v>
      </c>
    </row>
    <row r="212" spans="1:9" x14ac:dyDescent="0.2">
      <c r="A212" s="26" t="s">
        <v>888</v>
      </c>
      <c r="B212" s="7">
        <v>42094</v>
      </c>
      <c r="C212" s="26" t="s">
        <v>417</v>
      </c>
      <c r="D212" s="26" t="s">
        <v>907</v>
      </c>
      <c r="E212" s="6">
        <v>200</v>
      </c>
      <c r="I212" s="51">
        <f t="shared" si="1"/>
        <v>200</v>
      </c>
    </row>
    <row r="213" spans="1:9" x14ac:dyDescent="0.2">
      <c r="A213" s="26" t="s">
        <v>888</v>
      </c>
      <c r="B213" s="7">
        <v>42123</v>
      </c>
      <c r="C213" s="26" t="s">
        <v>423</v>
      </c>
      <c r="D213" s="26" t="s">
        <v>936</v>
      </c>
      <c r="E213" s="6">
        <v>697.4</v>
      </c>
      <c r="I213" s="51">
        <f t="shared" si="1"/>
        <v>697.4</v>
      </c>
    </row>
    <row r="214" spans="1:9" x14ac:dyDescent="0.2">
      <c r="A214" s="26" t="s">
        <v>888</v>
      </c>
      <c r="B214" s="7">
        <v>42130</v>
      </c>
      <c r="C214" s="26" t="s">
        <v>941</v>
      </c>
      <c r="D214" s="26" t="s">
        <v>907</v>
      </c>
      <c r="E214" s="6">
        <v>200</v>
      </c>
      <c r="I214" s="51">
        <f t="shared" si="1"/>
        <v>200</v>
      </c>
    </row>
    <row r="215" spans="1:9" x14ac:dyDescent="0.2">
      <c r="A215" s="26" t="s">
        <v>39</v>
      </c>
      <c r="B215" s="7">
        <v>42130</v>
      </c>
      <c r="C215" s="26" t="s">
        <v>942</v>
      </c>
      <c r="D215" s="26" t="s">
        <v>943</v>
      </c>
      <c r="E215" s="6">
        <v>1042.78</v>
      </c>
      <c r="F215" s="7">
        <v>42173</v>
      </c>
      <c r="G215" t="s">
        <v>958</v>
      </c>
      <c r="H215" s="6">
        <v>1042.78</v>
      </c>
      <c r="I215" s="51">
        <f t="shared" si="1"/>
        <v>0</v>
      </c>
    </row>
    <row r="216" spans="1:9" x14ac:dyDescent="0.2">
      <c r="A216" s="26" t="s">
        <v>888</v>
      </c>
      <c r="B216" s="7">
        <v>42142</v>
      </c>
      <c r="C216" s="26" t="s">
        <v>944</v>
      </c>
      <c r="D216" s="26" t="s">
        <v>945</v>
      </c>
      <c r="E216" s="6">
        <v>679.96</v>
      </c>
      <c r="I216" s="51">
        <f t="shared" si="1"/>
        <v>679.96</v>
      </c>
    </row>
    <row r="217" spans="1:9" x14ac:dyDescent="0.2">
      <c r="A217" s="26" t="s">
        <v>39</v>
      </c>
      <c r="B217" s="7">
        <v>42151</v>
      </c>
      <c r="C217" s="26" t="s">
        <v>946</v>
      </c>
      <c r="D217" s="26" t="s">
        <v>519</v>
      </c>
      <c r="E217" s="6">
        <v>50</v>
      </c>
      <c r="F217" s="7">
        <v>42249</v>
      </c>
      <c r="G217" s="26" t="s">
        <v>982</v>
      </c>
      <c r="H217" s="6">
        <v>50</v>
      </c>
      <c r="I217" s="51">
        <f t="shared" si="1"/>
        <v>0</v>
      </c>
    </row>
    <row r="218" spans="1:9" x14ac:dyDescent="0.2">
      <c r="A218" s="26" t="s">
        <v>888</v>
      </c>
      <c r="B218" s="7">
        <v>42164</v>
      </c>
      <c r="C218" s="26" t="s">
        <v>954</v>
      </c>
      <c r="D218" s="26" t="s">
        <v>955</v>
      </c>
      <c r="E218" s="6">
        <v>100</v>
      </c>
      <c r="I218" s="51">
        <f t="shared" si="1"/>
        <v>100</v>
      </c>
    </row>
    <row r="219" spans="1:9" x14ac:dyDescent="0.2">
      <c r="A219" s="26" t="s">
        <v>888</v>
      </c>
      <c r="B219" s="7">
        <v>42180</v>
      </c>
      <c r="C219" s="26" t="s">
        <v>956</v>
      </c>
      <c r="D219" s="26" t="s">
        <v>554</v>
      </c>
      <c r="E219" s="6">
        <v>1400</v>
      </c>
      <c r="I219" s="51">
        <f t="shared" si="1"/>
        <v>1400</v>
      </c>
    </row>
    <row r="220" spans="1:9" x14ac:dyDescent="0.2">
      <c r="A220" s="26" t="s">
        <v>39</v>
      </c>
      <c r="B220" s="7">
        <v>42193</v>
      </c>
      <c r="C220" s="26" t="s">
        <v>960</v>
      </c>
      <c r="D220" s="26" t="s">
        <v>519</v>
      </c>
      <c r="E220" s="6">
        <v>100</v>
      </c>
      <c r="F220" s="7">
        <v>42396</v>
      </c>
      <c r="G220" s="26" t="s">
        <v>1010</v>
      </c>
      <c r="H220" s="6">
        <v>85.5</v>
      </c>
      <c r="I220" s="51">
        <f t="shared" si="1"/>
        <v>14.5</v>
      </c>
    </row>
    <row r="221" spans="1:9" x14ac:dyDescent="0.2">
      <c r="A221" s="26" t="s">
        <v>888</v>
      </c>
      <c r="B221" s="7">
        <v>42205</v>
      </c>
      <c r="C221" s="26" t="s">
        <v>961</v>
      </c>
      <c r="D221" s="26" t="s">
        <v>955</v>
      </c>
      <c r="E221" s="6">
        <v>100</v>
      </c>
      <c r="I221" s="51">
        <f t="shared" si="1"/>
        <v>100</v>
      </c>
    </row>
    <row r="222" spans="1:9" x14ac:dyDescent="0.2">
      <c r="A222" s="26" t="s">
        <v>39</v>
      </c>
      <c r="B222" s="7">
        <v>42205</v>
      </c>
      <c r="C222" s="26" t="s">
        <v>962</v>
      </c>
      <c r="D222" s="26" t="s">
        <v>916</v>
      </c>
      <c r="E222" s="6">
        <v>200</v>
      </c>
      <c r="F222" s="7">
        <v>42396</v>
      </c>
      <c r="G222" s="26" t="s">
        <v>1010</v>
      </c>
      <c r="H222" s="6">
        <v>200</v>
      </c>
      <c r="I222" s="51">
        <f t="shared" si="1"/>
        <v>0</v>
      </c>
    </row>
    <row r="223" spans="1:9" x14ac:dyDescent="0.2">
      <c r="A223" s="26" t="s">
        <v>888</v>
      </c>
      <c r="B223" s="7">
        <v>42205</v>
      </c>
      <c r="C223" s="26" t="s">
        <v>963</v>
      </c>
      <c r="D223" s="26" t="s">
        <v>907</v>
      </c>
      <c r="E223" s="6">
        <v>100</v>
      </c>
      <c r="G223" t="s">
        <v>1010</v>
      </c>
      <c r="I223" s="51">
        <f t="shared" si="1"/>
        <v>100</v>
      </c>
    </row>
    <row r="224" spans="1:9" x14ac:dyDescent="0.2">
      <c r="A224" s="26" t="s">
        <v>888</v>
      </c>
      <c r="B224" s="7">
        <v>42228</v>
      </c>
      <c r="C224" s="26" t="s">
        <v>967</v>
      </c>
      <c r="D224" s="26" t="s">
        <v>955</v>
      </c>
      <c r="E224" s="6">
        <v>100</v>
      </c>
      <c r="I224" s="51">
        <f t="shared" si="1"/>
        <v>100</v>
      </c>
    </row>
    <row r="225" spans="1:9" x14ac:dyDescent="0.2">
      <c r="A225" s="26" t="s">
        <v>888</v>
      </c>
      <c r="B225" s="7">
        <v>42236</v>
      </c>
      <c r="C225" s="26" t="s">
        <v>968</v>
      </c>
      <c r="D225" s="26" t="s">
        <v>907</v>
      </c>
      <c r="E225" s="6">
        <v>100</v>
      </c>
      <c r="I225" s="51">
        <f t="shared" si="1"/>
        <v>100</v>
      </c>
    </row>
    <row r="226" spans="1:9" x14ac:dyDescent="0.2">
      <c r="A226" s="26" t="s">
        <v>888</v>
      </c>
      <c r="B226" s="7">
        <v>42263</v>
      </c>
      <c r="C226" s="26" t="s">
        <v>975</v>
      </c>
      <c r="D226" s="26" t="s">
        <v>955</v>
      </c>
      <c r="E226" s="6">
        <v>100</v>
      </c>
      <c r="I226" s="51">
        <f t="shared" si="1"/>
        <v>100</v>
      </c>
    </row>
    <row r="227" spans="1:9" x14ac:dyDescent="0.2">
      <c r="A227" s="26" t="s">
        <v>888</v>
      </c>
      <c r="B227" s="7">
        <v>42272</v>
      </c>
      <c r="C227" s="26" t="s">
        <v>976</v>
      </c>
      <c r="D227" s="26" t="s">
        <v>977</v>
      </c>
      <c r="E227" s="6">
        <v>186.56</v>
      </c>
      <c r="I227" s="51">
        <f t="shared" si="1"/>
        <v>186.56</v>
      </c>
    </row>
    <row r="228" spans="1:9" x14ac:dyDescent="0.2">
      <c r="A228" s="26" t="s">
        <v>888</v>
      </c>
      <c r="B228" s="7">
        <v>42272</v>
      </c>
      <c r="C228" s="26" t="s">
        <v>978</v>
      </c>
      <c r="D228" s="26" t="s">
        <v>907</v>
      </c>
      <c r="E228" s="6">
        <v>100</v>
      </c>
      <c r="I228" s="51">
        <f t="shared" si="1"/>
        <v>100</v>
      </c>
    </row>
    <row r="229" spans="1:9" x14ac:dyDescent="0.2">
      <c r="A229" s="26" t="s">
        <v>888</v>
      </c>
      <c r="B229" s="7">
        <v>42272</v>
      </c>
      <c r="C229" s="26" t="s">
        <v>978</v>
      </c>
      <c r="D229" s="26" t="s">
        <v>554</v>
      </c>
      <c r="E229" s="6">
        <v>5000</v>
      </c>
      <c r="I229" s="51">
        <f t="shared" si="1"/>
        <v>5000</v>
      </c>
    </row>
    <row r="230" spans="1:9" x14ac:dyDescent="0.2">
      <c r="A230" s="26" t="s">
        <v>39</v>
      </c>
      <c r="B230" s="7">
        <v>42272</v>
      </c>
      <c r="C230" s="26" t="s">
        <v>979</v>
      </c>
      <c r="D230" s="26" t="s">
        <v>916</v>
      </c>
      <c r="E230" s="6">
        <v>100</v>
      </c>
      <c r="F230" s="7">
        <v>42396</v>
      </c>
      <c r="G230" s="26" t="s">
        <v>1010</v>
      </c>
      <c r="H230" s="6">
        <v>100</v>
      </c>
      <c r="I230" s="51">
        <f t="shared" si="1"/>
        <v>0</v>
      </c>
    </row>
    <row r="231" spans="1:9" x14ac:dyDescent="0.2">
      <c r="A231" s="26" t="s">
        <v>39</v>
      </c>
      <c r="B231" s="7">
        <v>42277</v>
      </c>
      <c r="C231" s="26" t="s">
        <v>980</v>
      </c>
      <c r="D231" s="26" t="s">
        <v>981</v>
      </c>
      <c r="E231" s="6">
        <v>50</v>
      </c>
      <c r="I231" s="51">
        <f t="shared" si="1"/>
        <v>50</v>
      </c>
    </row>
    <row r="232" spans="1:9" x14ac:dyDescent="0.2">
      <c r="A232" s="26" t="s">
        <v>888</v>
      </c>
      <c r="B232" s="7">
        <v>42285</v>
      </c>
      <c r="C232" s="26" t="s">
        <v>1003</v>
      </c>
      <c r="D232" s="26" t="s">
        <v>998</v>
      </c>
      <c r="E232" s="6">
        <v>100</v>
      </c>
      <c r="I232" s="51">
        <f t="shared" si="1"/>
        <v>100</v>
      </c>
    </row>
    <row r="233" spans="1:9" x14ac:dyDescent="0.2">
      <c r="A233" s="26" t="s">
        <v>39</v>
      </c>
      <c r="B233" s="7">
        <v>42300</v>
      </c>
      <c r="C233" s="26" t="s">
        <v>1004</v>
      </c>
      <c r="D233" s="26" t="s">
        <v>993</v>
      </c>
      <c r="E233" s="6">
        <v>50</v>
      </c>
      <c r="F233" s="7">
        <v>42396</v>
      </c>
      <c r="G233" s="26" t="s">
        <v>1010</v>
      </c>
      <c r="H233" s="6">
        <v>50</v>
      </c>
      <c r="I233" s="51">
        <f t="shared" si="1"/>
        <v>0</v>
      </c>
    </row>
    <row r="234" spans="1:9" x14ac:dyDescent="0.2">
      <c r="A234" s="26" t="s">
        <v>888</v>
      </c>
      <c r="B234" s="7">
        <v>42307</v>
      </c>
      <c r="C234" s="26" t="s">
        <v>1005</v>
      </c>
      <c r="D234" s="26" t="s">
        <v>907</v>
      </c>
      <c r="E234" s="6">
        <v>100</v>
      </c>
      <c r="I234" s="51">
        <f t="shared" si="1"/>
        <v>100</v>
      </c>
    </row>
    <row r="235" spans="1:9" x14ac:dyDescent="0.2">
      <c r="A235" s="26" t="s">
        <v>39</v>
      </c>
      <c r="B235" s="7">
        <v>42326</v>
      </c>
      <c r="C235" s="26" t="s">
        <v>26</v>
      </c>
      <c r="D235" s="26" t="s">
        <v>916</v>
      </c>
      <c r="E235" s="6">
        <v>125</v>
      </c>
      <c r="F235" s="7">
        <v>42396</v>
      </c>
      <c r="G235" s="26" t="s">
        <v>1010</v>
      </c>
      <c r="H235" s="6">
        <v>125</v>
      </c>
      <c r="I235" s="51">
        <f t="shared" si="1"/>
        <v>0</v>
      </c>
    </row>
    <row r="236" spans="1:9" x14ac:dyDescent="0.2">
      <c r="A236" s="26" t="s">
        <v>888</v>
      </c>
      <c r="B236" s="7">
        <v>42326</v>
      </c>
      <c r="C236" s="26" t="s">
        <v>996</v>
      </c>
      <c r="D236" s="26" t="s">
        <v>998</v>
      </c>
      <c r="E236" s="6">
        <v>100</v>
      </c>
      <c r="I236" s="51">
        <f t="shared" si="1"/>
        <v>100</v>
      </c>
    </row>
    <row r="237" spans="1:9" x14ac:dyDescent="0.2">
      <c r="A237" s="26" t="s">
        <v>39</v>
      </c>
      <c r="B237" s="7">
        <v>42333</v>
      </c>
      <c r="C237" s="26" t="s">
        <v>997</v>
      </c>
      <c r="D237" s="26" t="s">
        <v>993</v>
      </c>
      <c r="E237" s="6">
        <v>50</v>
      </c>
      <c r="F237" s="7">
        <v>42396</v>
      </c>
      <c r="G237" s="26" t="s">
        <v>1010</v>
      </c>
      <c r="H237" s="6">
        <v>50</v>
      </c>
      <c r="I237" s="51">
        <f t="shared" si="1"/>
        <v>0</v>
      </c>
    </row>
    <row r="238" spans="1:9" x14ac:dyDescent="0.2">
      <c r="A238" s="26" t="s">
        <v>888</v>
      </c>
      <c r="B238" s="7">
        <v>42333</v>
      </c>
      <c r="C238" s="26" t="s">
        <v>997</v>
      </c>
      <c r="D238" s="26" t="s">
        <v>907</v>
      </c>
      <c r="E238" s="6">
        <v>100</v>
      </c>
      <c r="I238" s="51">
        <f t="shared" si="1"/>
        <v>100</v>
      </c>
    </row>
    <row r="239" spans="1:9" x14ac:dyDescent="0.2">
      <c r="A239" s="26" t="s">
        <v>39</v>
      </c>
      <c r="B239" s="7">
        <v>42356</v>
      </c>
      <c r="C239" s="26" t="s">
        <v>989</v>
      </c>
      <c r="D239" s="26" t="s">
        <v>992</v>
      </c>
      <c r="E239" s="6">
        <v>886.2</v>
      </c>
      <c r="F239" s="7">
        <v>42405</v>
      </c>
      <c r="G239" t="s">
        <v>1009</v>
      </c>
      <c r="H239" s="6">
        <v>886.2</v>
      </c>
      <c r="I239" s="51">
        <f t="shared" si="1"/>
        <v>0</v>
      </c>
    </row>
    <row r="240" spans="1:9" x14ac:dyDescent="0.2">
      <c r="A240" s="26" t="s">
        <v>888</v>
      </c>
      <c r="B240" s="7">
        <v>42361</v>
      </c>
      <c r="C240" s="26" t="s">
        <v>990</v>
      </c>
      <c r="D240" s="26" t="s">
        <v>907</v>
      </c>
      <c r="E240" s="6">
        <v>100</v>
      </c>
      <c r="I240" s="51">
        <f t="shared" si="1"/>
        <v>100</v>
      </c>
    </row>
    <row r="241" spans="1:9" x14ac:dyDescent="0.2">
      <c r="A241" s="26" t="s">
        <v>1007</v>
      </c>
      <c r="B241" s="7">
        <v>42367</v>
      </c>
      <c r="C241" s="26" t="s">
        <v>991</v>
      </c>
      <c r="D241" s="26" t="s">
        <v>993</v>
      </c>
      <c r="E241" s="6">
        <v>50</v>
      </c>
      <c r="F241" s="7">
        <v>42396</v>
      </c>
      <c r="G241" s="26" t="s">
        <v>1010</v>
      </c>
      <c r="H241" s="6">
        <v>50</v>
      </c>
      <c r="I241" s="51">
        <f t="shared" si="1"/>
        <v>0</v>
      </c>
    </row>
    <row r="242" spans="1:9" x14ac:dyDescent="0.2">
      <c r="A242" s="26" t="s">
        <v>39</v>
      </c>
      <c r="B242" s="7">
        <v>42389</v>
      </c>
      <c r="C242" s="26" t="s">
        <v>995</v>
      </c>
      <c r="D242" s="26" t="s">
        <v>916</v>
      </c>
      <c r="E242" s="6">
        <v>125</v>
      </c>
      <c r="G242" s="26"/>
      <c r="I242" s="51">
        <f t="shared" si="1"/>
        <v>125</v>
      </c>
    </row>
    <row r="243" spans="1:9" x14ac:dyDescent="0.2">
      <c r="A243" s="26" t="s">
        <v>888</v>
      </c>
      <c r="B243" s="7">
        <v>42424</v>
      </c>
      <c r="C243" s="26" t="s">
        <v>1015</v>
      </c>
      <c r="D243" s="26" t="s">
        <v>907</v>
      </c>
      <c r="E243" s="6">
        <v>100</v>
      </c>
      <c r="G243" s="26"/>
      <c r="I243" s="51">
        <f t="shared" si="1"/>
        <v>100</v>
      </c>
    </row>
    <row r="244" spans="1:9" x14ac:dyDescent="0.2">
      <c r="A244" s="26" t="s">
        <v>39</v>
      </c>
      <c r="B244" s="7">
        <v>42436</v>
      </c>
      <c r="C244" s="26" t="s">
        <v>1017</v>
      </c>
      <c r="D244" s="26" t="s">
        <v>1018</v>
      </c>
      <c r="E244" s="6">
        <v>8786</v>
      </c>
      <c r="G244" s="26"/>
      <c r="I244" s="51">
        <f t="shared" si="1"/>
        <v>8786</v>
      </c>
    </row>
    <row r="245" spans="1:9" x14ac:dyDescent="0.2">
      <c r="A245" s="26" t="s">
        <v>888</v>
      </c>
      <c r="B245" s="7">
        <v>42436</v>
      </c>
      <c r="C245" s="26" t="s">
        <v>1017</v>
      </c>
      <c r="D245" s="26" t="s">
        <v>998</v>
      </c>
      <c r="E245" s="6">
        <v>100</v>
      </c>
      <c r="G245" s="26"/>
      <c r="I245" s="51">
        <f t="shared" si="1"/>
        <v>100</v>
      </c>
    </row>
    <row r="246" spans="1:9" x14ac:dyDescent="0.2">
      <c r="A246" s="26" t="s">
        <v>39</v>
      </c>
      <c r="B246" s="7">
        <v>42436</v>
      </c>
      <c r="C246" s="26" t="s">
        <v>1017</v>
      </c>
      <c r="D246" s="26" t="s">
        <v>916</v>
      </c>
      <c r="E246" s="6">
        <v>100</v>
      </c>
      <c r="G246" s="26"/>
      <c r="I246" s="51">
        <f t="shared" si="1"/>
        <v>100</v>
      </c>
    </row>
    <row r="247" spans="1:9" x14ac:dyDescent="0.2">
      <c r="A247" s="26" t="s">
        <v>888</v>
      </c>
      <c r="B247" s="7">
        <v>42445</v>
      </c>
      <c r="C247" s="26" t="s">
        <v>1019</v>
      </c>
      <c r="D247" s="26" t="s">
        <v>1020</v>
      </c>
      <c r="E247" s="6">
        <v>5702.22</v>
      </c>
      <c r="F247" s="7">
        <v>42450</v>
      </c>
      <c r="G247" s="26" t="s">
        <v>1021</v>
      </c>
      <c r="H247" s="6">
        <v>5702.22</v>
      </c>
      <c r="I247" s="51">
        <f t="shared" si="1"/>
        <v>0</v>
      </c>
    </row>
    <row r="248" spans="1:9" x14ac:dyDescent="0.2">
      <c r="A248" s="26" t="s">
        <v>493</v>
      </c>
      <c r="B248" s="7">
        <v>42446</v>
      </c>
      <c r="C248" s="26" t="s">
        <v>1023</v>
      </c>
      <c r="D248" s="26" t="s">
        <v>554</v>
      </c>
      <c r="E248" s="6">
        <v>570</v>
      </c>
      <c r="G248" s="26"/>
      <c r="I248" s="51">
        <f t="shared" si="1"/>
        <v>570</v>
      </c>
    </row>
    <row r="249" spans="1:9" x14ac:dyDescent="0.2">
      <c r="A249" s="26" t="s">
        <v>493</v>
      </c>
      <c r="B249" s="7">
        <v>42452</v>
      </c>
      <c r="C249" s="26" t="s">
        <v>1025</v>
      </c>
      <c r="D249" s="26" t="s">
        <v>907</v>
      </c>
      <c r="E249" s="6">
        <v>100</v>
      </c>
      <c r="G249" s="26"/>
      <c r="I249" s="51">
        <f t="shared" ref="I249:I306" si="2">E249-H249</f>
        <v>100</v>
      </c>
    </row>
    <row r="250" spans="1:9" x14ac:dyDescent="0.2">
      <c r="A250" s="26" t="s">
        <v>493</v>
      </c>
      <c r="B250" s="7">
        <v>42461</v>
      </c>
      <c r="C250" s="26" t="s">
        <v>1028</v>
      </c>
      <c r="D250" s="26" t="s">
        <v>993</v>
      </c>
      <c r="E250" s="6">
        <v>100</v>
      </c>
      <c r="G250" s="26"/>
      <c r="I250" s="51">
        <f t="shared" si="2"/>
        <v>100</v>
      </c>
    </row>
    <row r="251" spans="1:9" x14ac:dyDescent="0.2">
      <c r="A251" s="26" t="s">
        <v>1022</v>
      </c>
      <c r="B251" s="7">
        <v>42461</v>
      </c>
      <c r="C251" s="26" t="s">
        <v>1029</v>
      </c>
      <c r="D251" s="26" t="s">
        <v>1030</v>
      </c>
      <c r="E251" s="6">
        <v>13039.5</v>
      </c>
      <c r="F251" s="7">
        <v>42615</v>
      </c>
      <c r="G251" s="26" t="s">
        <v>1057</v>
      </c>
      <c r="H251" s="6">
        <v>13039.5</v>
      </c>
      <c r="I251" s="51">
        <f t="shared" si="2"/>
        <v>0</v>
      </c>
    </row>
    <row r="252" spans="1:9" x14ac:dyDescent="0.2">
      <c r="A252" s="26" t="s">
        <v>493</v>
      </c>
      <c r="B252" s="7">
        <v>42473</v>
      </c>
      <c r="C252" s="26" t="s">
        <v>1031</v>
      </c>
      <c r="D252" s="26" t="s">
        <v>998</v>
      </c>
      <c r="E252" s="6">
        <v>100</v>
      </c>
      <c r="G252" s="26"/>
      <c r="I252" s="51">
        <f t="shared" si="2"/>
        <v>100</v>
      </c>
    </row>
    <row r="253" spans="1:9" x14ac:dyDescent="0.2">
      <c r="A253" s="26" t="s">
        <v>493</v>
      </c>
      <c r="B253" s="7">
        <v>42473</v>
      </c>
      <c r="C253" s="26" t="s">
        <v>1031</v>
      </c>
      <c r="D253" s="26" t="s">
        <v>916</v>
      </c>
      <c r="E253" s="6">
        <v>125</v>
      </c>
      <c r="G253" s="26"/>
      <c r="I253" s="51">
        <f t="shared" si="2"/>
        <v>125</v>
      </c>
    </row>
    <row r="254" spans="1:9" x14ac:dyDescent="0.2">
      <c r="A254" s="26" t="s">
        <v>493</v>
      </c>
      <c r="B254" s="7">
        <v>42486</v>
      </c>
      <c r="C254" s="26" t="s">
        <v>1035</v>
      </c>
      <c r="D254" s="26" t="s">
        <v>907</v>
      </c>
      <c r="E254" s="6">
        <v>200</v>
      </c>
      <c r="G254" s="26"/>
      <c r="I254" s="51">
        <f t="shared" si="2"/>
        <v>200</v>
      </c>
    </row>
    <row r="255" spans="1:9" x14ac:dyDescent="0.2">
      <c r="A255" s="26" t="s">
        <v>493</v>
      </c>
      <c r="B255" s="7">
        <v>42515</v>
      </c>
      <c r="C255" s="26" t="s">
        <v>1037</v>
      </c>
      <c r="D255" s="26" t="s">
        <v>519</v>
      </c>
      <c r="E255" s="6">
        <v>50.82</v>
      </c>
      <c r="G255" s="26"/>
      <c r="I255" s="51">
        <f t="shared" si="2"/>
        <v>50.82</v>
      </c>
    </row>
    <row r="256" spans="1:9" x14ac:dyDescent="0.2">
      <c r="A256" s="26" t="s">
        <v>493</v>
      </c>
      <c r="B256" s="7">
        <v>42529</v>
      </c>
      <c r="C256" s="26" t="s">
        <v>1039</v>
      </c>
      <c r="D256" s="26" t="s">
        <v>519</v>
      </c>
      <c r="E256" s="6">
        <v>10.18</v>
      </c>
      <c r="G256" s="26"/>
      <c r="I256" s="51">
        <f t="shared" si="2"/>
        <v>10.18</v>
      </c>
    </row>
    <row r="257" spans="1:9" x14ac:dyDescent="0.2">
      <c r="A257" s="26" t="s">
        <v>493</v>
      </c>
      <c r="B257" s="7">
        <v>42542</v>
      </c>
      <c r="C257" s="26" t="s">
        <v>1041</v>
      </c>
      <c r="D257" s="26" t="s">
        <v>519</v>
      </c>
      <c r="E257" s="6">
        <v>18.12</v>
      </c>
      <c r="G257" s="26"/>
      <c r="I257" s="51">
        <f t="shared" si="2"/>
        <v>18.12</v>
      </c>
    </row>
    <row r="258" spans="1:9" x14ac:dyDescent="0.2">
      <c r="A258" s="26" t="s">
        <v>493</v>
      </c>
      <c r="B258" s="7">
        <v>42545</v>
      </c>
      <c r="C258" s="26" t="s">
        <v>1042</v>
      </c>
      <c r="D258" s="26" t="s">
        <v>1043</v>
      </c>
      <c r="E258" s="6">
        <v>50</v>
      </c>
      <c r="G258" s="26"/>
      <c r="I258" s="51">
        <f t="shared" si="2"/>
        <v>50</v>
      </c>
    </row>
    <row r="259" spans="1:9" x14ac:dyDescent="0.2">
      <c r="A259" s="26" t="s">
        <v>493</v>
      </c>
      <c r="B259" s="7">
        <v>42549</v>
      </c>
      <c r="C259" s="26" t="s">
        <v>11</v>
      </c>
      <c r="D259" s="26" t="s">
        <v>907</v>
      </c>
      <c r="E259" s="6">
        <v>100</v>
      </c>
      <c r="G259" s="26"/>
      <c r="I259" s="51">
        <f t="shared" si="2"/>
        <v>100</v>
      </c>
    </row>
    <row r="260" spans="1:9" x14ac:dyDescent="0.2">
      <c r="A260" s="26" t="s">
        <v>493</v>
      </c>
      <c r="B260" s="7">
        <v>42563</v>
      </c>
      <c r="C260" s="26" t="s">
        <v>1047</v>
      </c>
      <c r="D260" s="26" t="s">
        <v>519</v>
      </c>
      <c r="E260" s="6">
        <v>31.08</v>
      </c>
      <c r="G260" s="26"/>
      <c r="I260" s="51">
        <f t="shared" si="2"/>
        <v>31.08</v>
      </c>
    </row>
    <row r="261" spans="1:9" x14ac:dyDescent="0.2">
      <c r="A261" s="26" t="s">
        <v>493</v>
      </c>
      <c r="B261" s="7">
        <v>42570</v>
      </c>
      <c r="C261" s="26" t="s">
        <v>1048</v>
      </c>
      <c r="D261" s="26" t="s">
        <v>519</v>
      </c>
      <c r="E261" s="6">
        <v>26.69</v>
      </c>
      <c r="G261" s="26"/>
      <c r="I261" s="51">
        <f t="shared" si="2"/>
        <v>26.69</v>
      </c>
    </row>
    <row r="262" spans="1:9" x14ac:dyDescent="0.2">
      <c r="A262" s="26" t="s">
        <v>493</v>
      </c>
      <c r="B262" s="7">
        <v>42585</v>
      </c>
      <c r="C262" s="26" t="s">
        <v>1064</v>
      </c>
      <c r="D262" s="26" t="s">
        <v>907</v>
      </c>
      <c r="E262" s="6">
        <v>100</v>
      </c>
      <c r="G262" s="26"/>
      <c r="I262" s="51">
        <f t="shared" si="2"/>
        <v>100</v>
      </c>
    </row>
    <row r="263" spans="1:9" x14ac:dyDescent="0.2">
      <c r="A263" s="26" t="s">
        <v>493</v>
      </c>
      <c r="B263" s="7">
        <v>42593</v>
      </c>
      <c r="C263" s="26" t="s">
        <v>1067</v>
      </c>
      <c r="D263" s="26" t="s">
        <v>519</v>
      </c>
      <c r="E263" s="6">
        <v>32.119999999999997</v>
      </c>
      <c r="G263" s="26"/>
      <c r="I263" s="51">
        <f t="shared" si="2"/>
        <v>32.119999999999997</v>
      </c>
    </row>
    <row r="264" spans="1:9" x14ac:dyDescent="0.2">
      <c r="A264" s="26" t="s">
        <v>493</v>
      </c>
      <c r="B264" s="7">
        <v>42593</v>
      </c>
      <c r="C264" s="26" t="s">
        <v>1068</v>
      </c>
      <c r="D264" s="26" t="s">
        <v>519</v>
      </c>
      <c r="E264" s="6">
        <v>27.11</v>
      </c>
      <c r="G264" s="26"/>
      <c r="I264" s="51">
        <f t="shared" si="2"/>
        <v>27.11</v>
      </c>
    </row>
    <row r="265" spans="1:9" x14ac:dyDescent="0.2">
      <c r="A265" s="26" t="s">
        <v>493</v>
      </c>
      <c r="B265" s="7">
        <v>42607</v>
      </c>
      <c r="C265" s="26" t="s">
        <v>1069</v>
      </c>
      <c r="D265" s="26" t="s">
        <v>907</v>
      </c>
      <c r="E265" s="6">
        <v>100</v>
      </c>
      <c r="G265" s="26"/>
      <c r="I265" s="51">
        <f t="shared" si="2"/>
        <v>100</v>
      </c>
    </row>
    <row r="266" spans="1:9" x14ac:dyDescent="0.2">
      <c r="A266" s="26" t="s">
        <v>493</v>
      </c>
      <c r="B266" s="7">
        <v>42613</v>
      </c>
      <c r="C266" s="26" t="s">
        <v>1073</v>
      </c>
      <c r="D266" s="26" t="s">
        <v>519</v>
      </c>
      <c r="E266" s="6">
        <v>26.69</v>
      </c>
      <c r="G266" s="26"/>
      <c r="I266" s="51">
        <f t="shared" si="2"/>
        <v>26.69</v>
      </c>
    </row>
    <row r="267" spans="1:9" x14ac:dyDescent="0.2">
      <c r="A267" s="26" t="s">
        <v>493</v>
      </c>
      <c r="B267" s="7">
        <v>42628</v>
      </c>
      <c r="C267" s="26" t="s">
        <v>1051</v>
      </c>
      <c r="D267" s="26" t="s">
        <v>519</v>
      </c>
      <c r="E267" s="6">
        <v>16.62</v>
      </c>
      <c r="G267" s="26"/>
      <c r="I267" s="51">
        <f t="shared" si="2"/>
        <v>16.62</v>
      </c>
    </row>
    <row r="268" spans="1:9" x14ac:dyDescent="0.2">
      <c r="A268" s="26" t="s">
        <v>493</v>
      </c>
      <c r="B268" s="7">
        <v>42634</v>
      </c>
      <c r="C268" s="26" t="s">
        <v>1052</v>
      </c>
      <c r="D268" s="26" t="s">
        <v>911</v>
      </c>
      <c r="E268" s="6">
        <v>742.59</v>
      </c>
      <c r="G268" s="26"/>
      <c r="I268" s="51">
        <f t="shared" si="2"/>
        <v>742.59</v>
      </c>
    </row>
    <row r="269" spans="1:9" x14ac:dyDescent="0.2">
      <c r="A269" s="26" t="s">
        <v>493</v>
      </c>
      <c r="B269" s="7">
        <v>42634</v>
      </c>
      <c r="C269" s="26" t="s">
        <v>1052</v>
      </c>
      <c r="D269" s="26" t="s">
        <v>993</v>
      </c>
      <c r="E269" s="6">
        <v>50</v>
      </c>
      <c r="G269" s="26"/>
      <c r="I269" s="51">
        <f t="shared" si="2"/>
        <v>50</v>
      </c>
    </row>
    <row r="270" spans="1:9" x14ac:dyDescent="0.2">
      <c r="A270" s="26" t="s">
        <v>493</v>
      </c>
      <c r="B270" s="7">
        <v>42636</v>
      </c>
      <c r="C270" s="26" t="s">
        <v>1055</v>
      </c>
      <c r="D270" s="26" t="s">
        <v>1056</v>
      </c>
      <c r="E270" s="6">
        <v>1031.5899999999999</v>
      </c>
      <c r="G270" s="26"/>
      <c r="I270" s="51">
        <f t="shared" si="2"/>
        <v>1031.5899999999999</v>
      </c>
    </row>
    <row r="271" spans="1:9" x14ac:dyDescent="0.2">
      <c r="A271" s="26" t="s">
        <v>493</v>
      </c>
      <c r="B271" s="7">
        <v>42648</v>
      </c>
      <c r="C271" s="26" t="s">
        <v>1059</v>
      </c>
      <c r="D271" s="26" t="s">
        <v>519</v>
      </c>
      <c r="E271" s="6">
        <v>26.52</v>
      </c>
      <c r="G271" s="26"/>
      <c r="I271" s="51">
        <f t="shared" si="2"/>
        <v>26.52</v>
      </c>
    </row>
    <row r="272" spans="1:9" x14ac:dyDescent="0.2">
      <c r="A272" s="26" t="s">
        <v>493</v>
      </c>
      <c r="B272" s="7">
        <v>42669</v>
      </c>
      <c r="C272" s="26" t="s">
        <v>1061</v>
      </c>
      <c r="D272" s="26" t="s">
        <v>519</v>
      </c>
      <c r="E272" s="6">
        <v>16.25</v>
      </c>
      <c r="G272" s="26"/>
      <c r="I272" s="51">
        <f t="shared" si="2"/>
        <v>16.25</v>
      </c>
    </row>
    <row r="273" spans="1:9" x14ac:dyDescent="0.2">
      <c r="A273" s="26" t="s">
        <v>493</v>
      </c>
      <c r="B273" s="7">
        <v>42683</v>
      </c>
      <c r="C273" s="26" t="s">
        <v>1062</v>
      </c>
      <c r="D273" s="26" t="s">
        <v>519</v>
      </c>
      <c r="E273" s="6">
        <v>32.229999999999997</v>
      </c>
      <c r="G273" s="26"/>
      <c r="I273" s="51">
        <f t="shared" si="2"/>
        <v>32.229999999999997</v>
      </c>
    </row>
    <row r="274" spans="1:9" x14ac:dyDescent="0.2">
      <c r="A274" s="26" t="s">
        <v>493</v>
      </c>
      <c r="B274" s="7">
        <v>42723</v>
      </c>
      <c r="C274" s="26" t="s">
        <v>1076</v>
      </c>
      <c r="D274" s="26" t="s">
        <v>519</v>
      </c>
      <c r="E274" s="6">
        <v>49.19</v>
      </c>
      <c r="G274" s="26"/>
      <c r="I274" s="51">
        <f t="shared" si="2"/>
        <v>49.19</v>
      </c>
    </row>
    <row r="275" spans="1:9" x14ac:dyDescent="0.2">
      <c r="A275" s="26" t="s">
        <v>493</v>
      </c>
      <c r="B275" s="7">
        <v>42734</v>
      </c>
      <c r="C275" s="26" t="s">
        <v>1078</v>
      </c>
      <c r="D275" s="26" t="s">
        <v>519</v>
      </c>
      <c r="E275" s="6">
        <v>32.33</v>
      </c>
      <c r="G275" s="26"/>
      <c r="I275" s="51">
        <f t="shared" si="2"/>
        <v>32.33</v>
      </c>
    </row>
    <row r="276" spans="1:9" x14ac:dyDescent="0.2">
      <c r="A276" s="26" t="s">
        <v>493</v>
      </c>
      <c r="B276" s="7">
        <v>42754</v>
      </c>
      <c r="C276" s="26" t="s">
        <v>1079</v>
      </c>
      <c r="D276" s="26" t="s">
        <v>1080</v>
      </c>
      <c r="E276" s="6">
        <v>100</v>
      </c>
      <c r="G276" s="26"/>
      <c r="I276" s="51">
        <f t="shared" si="2"/>
        <v>100</v>
      </c>
    </row>
    <row r="277" spans="1:9" x14ac:dyDescent="0.2">
      <c r="A277" s="26" t="s">
        <v>493</v>
      </c>
      <c r="B277" s="7">
        <v>42760</v>
      </c>
      <c r="C277" s="26" t="s">
        <v>1082</v>
      </c>
      <c r="D277" s="26" t="s">
        <v>519</v>
      </c>
      <c r="E277" s="6">
        <v>29.61</v>
      </c>
      <c r="G277" s="26"/>
      <c r="I277" s="51">
        <f t="shared" si="2"/>
        <v>29.61</v>
      </c>
    </row>
    <row r="278" spans="1:9" x14ac:dyDescent="0.2">
      <c r="A278" s="26" t="s">
        <v>493</v>
      </c>
      <c r="B278" s="7">
        <v>42765</v>
      </c>
      <c r="C278" s="26" t="s">
        <v>1081</v>
      </c>
      <c r="D278" s="26" t="s">
        <v>519</v>
      </c>
      <c r="E278" s="6">
        <v>26.89</v>
      </c>
      <c r="G278" s="26"/>
      <c r="I278" s="51">
        <f t="shared" si="2"/>
        <v>26.89</v>
      </c>
    </row>
    <row r="279" spans="1:9" s="26" customFormat="1" x14ac:dyDescent="0.2">
      <c r="A279" s="26" t="s">
        <v>493</v>
      </c>
      <c r="B279" s="37">
        <v>42781</v>
      </c>
      <c r="C279" s="26" t="s">
        <v>1087</v>
      </c>
      <c r="D279" s="26" t="s">
        <v>519</v>
      </c>
      <c r="E279" s="51">
        <v>31.83</v>
      </c>
      <c r="F279" s="37"/>
      <c r="H279" s="51"/>
      <c r="I279" s="51">
        <f t="shared" si="2"/>
        <v>31.83</v>
      </c>
    </row>
    <row r="280" spans="1:9" s="26" customFormat="1" x14ac:dyDescent="0.2">
      <c r="A280" s="26" t="s">
        <v>493</v>
      </c>
      <c r="B280" s="37">
        <v>42783</v>
      </c>
      <c r="C280" s="26" t="s">
        <v>1088</v>
      </c>
      <c r="D280" s="26" t="s">
        <v>1080</v>
      </c>
      <c r="E280" s="51">
        <v>200</v>
      </c>
      <c r="F280" s="37"/>
      <c r="H280" s="51"/>
      <c r="I280" s="51">
        <f t="shared" si="2"/>
        <v>200</v>
      </c>
    </row>
    <row r="281" spans="1:9" s="26" customFormat="1" x14ac:dyDescent="0.2">
      <c r="A281" s="26" t="s">
        <v>493</v>
      </c>
      <c r="B281" s="37">
        <v>42790</v>
      </c>
      <c r="C281" s="26" t="s">
        <v>1093</v>
      </c>
      <c r="D281" s="26" t="s">
        <v>907</v>
      </c>
      <c r="E281" s="51">
        <v>300</v>
      </c>
      <c r="F281" s="37"/>
      <c r="H281" s="51"/>
      <c r="I281" s="51">
        <f t="shared" si="2"/>
        <v>300</v>
      </c>
    </row>
    <row r="282" spans="1:9" s="26" customFormat="1" x14ac:dyDescent="0.2">
      <c r="A282" s="26" t="s">
        <v>493</v>
      </c>
      <c r="B282" s="37">
        <v>42795</v>
      </c>
      <c r="C282" s="26" t="s">
        <v>1095</v>
      </c>
      <c r="D282" s="26" t="s">
        <v>519</v>
      </c>
      <c r="E282" s="51">
        <v>20.52</v>
      </c>
      <c r="F282" s="37"/>
      <c r="H282" s="51"/>
      <c r="I282" s="51">
        <f t="shared" si="2"/>
        <v>20.52</v>
      </c>
    </row>
    <row r="283" spans="1:9" s="26" customFormat="1" x14ac:dyDescent="0.2">
      <c r="A283" s="26" t="s">
        <v>493</v>
      </c>
      <c r="B283" s="37">
        <v>42807</v>
      </c>
      <c r="C283" s="26" t="s">
        <v>1094</v>
      </c>
      <c r="D283" s="26" t="s">
        <v>1043</v>
      </c>
      <c r="E283" s="51">
        <v>50</v>
      </c>
      <c r="F283" s="37"/>
      <c r="H283" s="51"/>
      <c r="I283" s="51">
        <f t="shared" si="2"/>
        <v>50</v>
      </c>
    </row>
    <row r="284" spans="1:9" s="26" customFormat="1" x14ac:dyDescent="0.2">
      <c r="A284" s="26" t="s">
        <v>493</v>
      </c>
      <c r="B284" s="37">
        <v>42808</v>
      </c>
      <c r="C284" s="26" t="s">
        <v>1096</v>
      </c>
      <c r="D284" s="26" t="s">
        <v>519</v>
      </c>
      <c r="E284" s="51">
        <v>32.33</v>
      </c>
      <c r="F284" s="37"/>
      <c r="H284" s="51"/>
      <c r="I284" s="51">
        <f t="shared" si="2"/>
        <v>32.33</v>
      </c>
    </row>
    <row r="285" spans="1:9" s="26" customFormat="1" x14ac:dyDescent="0.2">
      <c r="A285" s="26" t="s">
        <v>39</v>
      </c>
      <c r="B285" s="37">
        <v>42828</v>
      </c>
      <c r="C285" s="26" t="s">
        <v>1102</v>
      </c>
      <c r="D285" s="26" t="s">
        <v>519</v>
      </c>
      <c r="E285" s="51">
        <v>33.479999999999997</v>
      </c>
      <c r="F285" s="37"/>
      <c r="H285" s="51"/>
      <c r="I285" s="51">
        <f t="shared" si="2"/>
        <v>33.479999999999997</v>
      </c>
    </row>
    <row r="286" spans="1:9" s="26" customFormat="1" x14ac:dyDescent="0.2">
      <c r="A286" s="26" t="s">
        <v>493</v>
      </c>
      <c r="B286" s="37">
        <v>42839</v>
      </c>
      <c r="C286" s="26" t="s">
        <v>1106</v>
      </c>
      <c r="D286" s="26" t="s">
        <v>1080</v>
      </c>
      <c r="E286" s="51">
        <v>200</v>
      </c>
      <c r="F286" s="37"/>
      <c r="H286" s="51"/>
      <c r="I286" s="51">
        <f t="shared" si="2"/>
        <v>200</v>
      </c>
    </row>
    <row r="287" spans="1:9" s="26" customFormat="1" x14ac:dyDescent="0.2">
      <c r="A287" s="26" t="s">
        <v>493</v>
      </c>
      <c r="B287" s="37">
        <v>42839</v>
      </c>
      <c r="C287" s="26" t="s">
        <v>1106</v>
      </c>
      <c r="D287" s="26" t="s">
        <v>1080</v>
      </c>
      <c r="E287" s="51">
        <v>100</v>
      </c>
      <c r="F287" s="37"/>
      <c r="H287" s="51"/>
      <c r="I287" s="51">
        <f t="shared" si="2"/>
        <v>100</v>
      </c>
    </row>
    <row r="288" spans="1:9" s="26" customFormat="1" x14ac:dyDescent="0.2">
      <c r="A288" s="26" t="s">
        <v>493</v>
      </c>
      <c r="B288" s="37">
        <v>42853</v>
      </c>
      <c r="C288" s="26" t="s">
        <v>1111</v>
      </c>
      <c r="D288" s="26" t="s">
        <v>907</v>
      </c>
      <c r="E288" s="51">
        <v>300</v>
      </c>
      <c r="F288" s="37"/>
      <c r="H288" s="51"/>
      <c r="I288" s="51">
        <f t="shared" si="2"/>
        <v>300</v>
      </c>
    </row>
    <row r="289" spans="1:9" s="26" customFormat="1" x14ac:dyDescent="0.2">
      <c r="A289" s="26" t="s">
        <v>493</v>
      </c>
      <c r="B289" s="37">
        <v>42856</v>
      </c>
      <c r="C289" s="26" t="s">
        <v>1112</v>
      </c>
      <c r="D289" s="26" t="s">
        <v>519</v>
      </c>
      <c r="E289" s="51">
        <v>35.57</v>
      </c>
      <c r="F289" s="37"/>
      <c r="H289" s="51"/>
      <c r="I289" s="51">
        <f t="shared" si="2"/>
        <v>35.57</v>
      </c>
    </row>
    <row r="290" spans="1:9" s="26" customFormat="1" x14ac:dyDescent="0.2">
      <c r="A290" s="26" t="s">
        <v>493</v>
      </c>
      <c r="B290" s="37">
        <v>42864</v>
      </c>
      <c r="C290" s="26" t="s">
        <v>1113</v>
      </c>
      <c r="D290" s="26" t="s">
        <v>519</v>
      </c>
      <c r="E290" s="51">
        <v>29.32</v>
      </c>
      <c r="F290" s="37"/>
      <c r="H290" s="51"/>
      <c r="I290" s="51">
        <f t="shared" si="2"/>
        <v>29.32</v>
      </c>
    </row>
    <row r="291" spans="1:9" s="26" customFormat="1" x14ac:dyDescent="0.2">
      <c r="A291" s="26" t="s">
        <v>493</v>
      </c>
      <c r="B291" s="37">
        <v>42873</v>
      </c>
      <c r="C291" s="26" t="s">
        <v>1119</v>
      </c>
      <c r="D291" s="26" t="s">
        <v>519</v>
      </c>
      <c r="E291" s="51">
        <v>49.84</v>
      </c>
      <c r="F291" s="37"/>
      <c r="H291" s="51"/>
      <c r="I291" s="51">
        <f t="shared" si="2"/>
        <v>49.84</v>
      </c>
    </row>
    <row r="292" spans="1:9" s="26" customFormat="1" x14ac:dyDescent="0.2">
      <c r="A292" s="26" t="s">
        <v>493</v>
      </c>
      <c r="B292" s="37">
        <v>42881</v>
      </c>
      <c r="C292" s="26" t="s">
        <v>1122</v>
      </c>
      <c r="D292" s="26" t="s">
        <v>1043</v>
      </c>
      <c r="E292" s="51">
        <v>50</v>
      </c>
      <c r="F292" s="37"/>
      <c r="H292" s="51"/>
      <c r="I292" s="51">
        <f t="shared" si="2"/>
        <v>50</v>
      </c>
    </row>
    <row r="293" spans="1:9" s="26" customFormat="1" x14ac:dyDescent="0.2">
      <c r="A293" s="26" t="s">
        <v>493</v>
      </c>
      <c r="B293" s="37">
        <v>42885</v>
      </c>
      <c r="C293" s="26" t="s">
        <v>1124</v>
      </c>
      <c r="D293" s="26" t="s">
        <v>1080</v>
      </c>
      <c r="E293" s="51">
        <v>100</v>
      </c>
      <c r="F293" s="37"/>
      <c r="H293" s="51"/>
      <c r="I293" s="51">
        <f t="shared" si="2"/>
        <v>100</v>
      </c>
    </row>
    <row r="294" spans="1:9" s="26" customFormat="1" x14ac:dyDescent="0.2">
      <c r="A294" s="26" t="s">
        <v>493</v>
      </c>
      <c r="B294" s="37">
        <v>42893</v>
      </c>
      <c r="C294" s="26" t="s">
        <v>1125</v>
      </c>
      <c r="D294" s="26" t="s">
        <v>519</v>
      </c>
      <c r="E294" s="51">
        <v>35.340000000000003</v>
      </c>
      <c r="F294" s="37"/>
      <c r="H294" s="51"/>
      <c r="I294" s="51">
        <f t="shared" si="2"/>
        <v>35.340000000000003</v>
      </c>
    </row>
    <row r="295" spans="1:9" s="26" customFormat="1" x14ac:dyDescent="0.2">
      <c r="A295" s="26" t="s">
        <v>493</v>
      </c>
      <c r="B295" s="37">
        <v>42914</v>
      </c>
      <c r="C295" s="26" t="s">
        <v>1126</v>
      </c>
      <c r="D295" s="26" t="s">
        <v>1043</v>
      </c>
      <c r="E295" s="51">
        <v>50</v>
      </c>
      <c r="F295" s="37"/>
      <c r="H295" s="51"/>
      <c r="I295" s="51">
        <f t="shared" si="2"/>
        <v>50</v>
      </c>
    </row>
    <row r="296" spans="1:9" s="26" customFormat="1" x14ac:dyDescent="0.2">
      <c r="A296" s="26" t="s">
        <v>39</v>
      </c>
      <c r="B296" s="37">
        <v>42915</v>
      </c>
      <c r="C296" s="26" t="s">
        <v>1131</v>
      </c>
      <c r="D296" s="26" t="s">
        <v>519</v>
      </c>
      <c r="E296" s="51">
        <v>21.43</v>
      </c>
      <c r="F296" s="37"/>
      <c r="H296" s="51"/>
      <c r="I296" s="51">
        <f t="shared" si="2"/>
        <v>21.43</v>
      </c>
    </row>
    <row r="297" spans="1:9" s="26" customFormat="1" x14ac:dyDescent="0.2">
      <c r="A297" s="26" t="s">
        <v>493</v>
      </c>
      <c r="B297" s="37">
        <v>42923</v>
      </c>
      <c r="C297" s="26" t="s">
        <v>1133</v>
      </c>
      <c r="D297" s="26" t="s">
        <v>519</v>
      </c>
      <c r="E297" s="51">
        <v>15.77</v>
      </c>
      <c r="F297" s="37"/>
      <c r="H297" s="51"/>
      <c r="I297" s="51">
        <f t="shared" si="2"/>
        <v>15.77</v>
      </c>
    </row>
    <row r="298" spans="1:9" s="26" customFormat="1" x14ac:dyDescent="0.2">
      <c r="A298" s="26" t="s">
        <v>493</v>
      </c>
      <c r="B298" s="37">
        <v>42928</v>
      </c>
      <c r="C298" s="26" t="s">
        <v>1137</v>
      </c>
      <c r="D298" s="26" t="s">
        <v>1138</v>
      </c>
      <c r="E298" s="51">
        <v>100</v>
      </c>
      <c r="F298" s="37"/>
      <c r="H298" s="51"/>
      <c r="I298" s="51">
        <f t="shared" si="2"/>
        <v>100</v>
      </c>
    </row>
    <row r="299" spans="1:9" s="26" customFormat="1" x14ac:dyDescent="0.2">
      <c r="A299" s="26" t="s">
        <v>493</v>
      </c>
      <c r="B299" s="37">
        <v>42930</v>
      </c>
      <c r="C299" s="26" t="s">
        <v>1139</v>
      </c>
      <c r="D299" s="26" t="s">
        <v>519</v>
      </c>
      <c r="E299" s="51">
        <v>38.68</v>
      </c>
      <c r="F299" s="37"/>
      <c r="H299" s="51"/>
      <c r="I299" s="51">
        <f t="shared" si="2"/>
        <v>38.68</v>
      </c>
    </row>
    <row r="300" spans="1:9" s="26" customFormat="1" x14ac:dyDescent="0.2">
      <c r="A300" s="26" t="s">
        <v>493</v>
      </c>
      <c r="B300" s="37">
        <v>42934</v>
      </c>
      <c r="C300" s="26" t="s">
        <v>1140</v>
      </c>
      <c r="D300" s="26" t="s">
        <v>1080</v>
      </c>
      <c r="E300" s="51">
        <v>200</v>
      </c>
      <c r="F300" s="37"/>
      <c r="H300" s="51"/>
      <c r="I300" s="51">
        <f t="shared" si="2"/>
        <v>200</v>
      </c>
    </row>
    <row r="301" spans="1:9" s="26" customFormat="1" x14ac:dyDescent="0.2">
      <c r="A301" s="26" t="s">
        <v>493</v>
      </c>
      <c r="B301" s="37">
        <v>42950</v>
      </c>
      <c r="C301" s="26" t="s">
        <v>1143</v>
      </c>
      <c r="D301" s="26" t="s">
        <v>1138</v>
      </c>
      <c r="E301" s="51">
        <v>100</v>
      </c>
      <c r="F301" s="37"/>
      <c r="H301" s="51"/>
      <c r="I301" s="51">
        <f t="shared" si="2"/>
        <v>100</v>
      </c>
    </row>
    <row r="302" spans="1:9" s="26" customFormat="1" x14ac:dyDescent="0.2">
      <c r="A302" s="26" t="s">
        <v>493</v>
      </c>
      <c r="B302" s="37">
        <v>42955</v>
      </c>
      <c r="C302" s="26" t="s">
        <v>1144</v>
      </c>
      <c r="D302" s="26" t="s">
        <v>1043</v>
      </c>
      <c r="E302" s="51">
        <v>50</v>
      </c>
      <c r="F302" s="37"/>
      <c r="H302" s="51"/>
      <c r="I302" s="51">
        <f t="shared" si="2"/>
        <v>50</v>
      </c>
    </row>
    <row r="303" spans="1:9" s="26" customFormat="1" x14ac:dyDescent="0.2">
      <c r="A303" s="26" t="s">
        <v>493</v>
      </c>
      <c r="B303" s="37">
        <v>42957</v>
      </c>
      <c r="C303" s="26" t="s">
        <v>1145</v>
      </c>
      <c r="D303" s="26" t="s">
        <v>519</v>
      </c>
      <c r="E303" s="51">
        <v>44.28</v>
      </c>
      <c r="F303" s="37"/>
      <c r="H303" s="51"/>
      <c r="I303" s="51">
        <f t="shared" si="2"/>
        <v>44.28</v>
      </c>
    </row>
    <row r="304" spans="1:9" s="26" customFormat="1" x14ac:dyDescent="0.2">
      <c r="A304" s="26" t="s">
        <v>493</v>
      </c>
      <c r="B304" s="37">
        <v>42971</v>
      </c>
      <c r="C304" s="26" t="s">
        <v>1153</v>
      </c>
      <c r="D304" s="26" t="s">
        <v>519</v>
      </c>
      <c r="E304" s="51">
        <v>38.01</v>
      </c>
      <c r="F304" s="37"/>
      <c r="H304" s="51"/>
      <c r="I304" s="51">
        <f t="shared" si="2"/>
        <v>38.01</v>
      </c>
    </row>
    <row r="305" spans="1:9" s="26" customFormat="1" x14ac:dyDescent="0.2">
      <c r="A305" s="26" t="s">
        <v>493</v>
      </c>
      <c r="B305" s="37">
        <v>42976</v>
      </c>
      <c r="C305" s="26" t="s">
        <v>1087</v>
      </c>
      <c r="D305" s="26" t="s">
        <v>519</v>
      </c>
      <c r="E305" s="51">
        <v>35.46</v>
      </c>
      <c r="F305" s="37"/>
      <c r="H305" s="51"/>
      <c r="I305" s="51">
        <f t="shared" si="2"/>
        <v>35.46</v>
      </c>
    </row>
    <row r="306" spans="1:9" s="26" customFormat="1" x14ac:dyDescent="0.2">
      <c r="A306" s="26" t="s">
        <v>493</v>
      </c>
      <c r="B306" s="37">
        <v>42976</v>
      </c>
      <c r="C306" s="26" t="s">
        <v>1151</v>
      </c>
      <c r="D306" s="26" t="s">
        <v>1138</v>
      </c>
      <c r="E306" s="51">
        <v>100</v>
      </c>
      <c r="F306" s="37"/>
      <c r="H306" s="51"/>
      <c r="I306" s="51">
        <f t="shared" si="2"/>
        <v>100</v>
      </c>
    </row>
    <row r="307" spans="1:9" s="26" customFormat="1" x14ac:dyDescent="0.2">
      <c r="B307" s="37"/>
      <c r="E307" s="51"/>
      <c r="F307" s="37"/>
      <c r="H307" s="51"/>
      <c r="I307" s="51"/>
    </row>
    <row r="308" spans="1:9" s="26" customFormat="1" x14ac:dyDescent="0.2">
      <c r="B308" s="37"/>
      <c r="F308" s="37"/>
      <c r="G308" s="22" t="s">
        <v>28</v>
      </c>
      <c r="H308" s="20"/>
      <c r="I308" s="20">
        <f>SUM(I175:I306)</f>
        <v>30227.329999999994</v>
      </c>
    </row>
    <row r="309" spans="1:9" s="26" customFormat="1" x14ac:dyDescent="0.2">
      <c r="F309" s="37"/>
      <c r="H309" s="51"/>
    </row>
    <row r="310" spans="1:9" s="26" customFormat="1" x14ac:dyDescent="0.2">
      <c r="F310" s="37"/>
      <c r="H310" s="51"/>
    </row>
    <row r="311" spans="1:9" s="26" customFormat="1" x14ac:dyDescent="0.2">
      <c r="F311" s="37"/>
      <c r="H311" s="51"/>
    </row>
    <row r="312" spans="1:9" s="26" customFormat="1" x14ac:dyDescent="0.2">
      <c r="F312" s="37"/>
      <c r="H312" s="51"/>
    </row>
    <row r="313" spans="1:9" s="26" customFormat="1" x14ac:dyDescent="0.2">
      <c r="F313" s="37"/>
      <c r="H313" s="51"/>
    </row>
  </sheetData>
  <phoneticPr fontId="0" type="noConversion"/>
  <pageMargins left="0.3" right="0.4" top="1" bottom="1" header="0.5" footer="0.5"/>
  <pageSetup scale="95" orientation="landscape" r:id="rId1"/>
  <headerFooter alignWithMargins="0">
    <oddHeader>&amp;L&amp;D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0"/>
  <sheetViews>
    <sheetView workbookViewId="0">
      <pane ySplit="4" topLeftCell="A44" activePane="bottomLeft" state="frozen"/>
      <selection pane="bottomLeft" activeCell="G63" sqref="G63"/>
    </sheetView>
  </sheetViews>
  <sheetFormatPr defaultRowHeight="12.75" x14ac:dyDescent="0.2"/>
  <cols>
    <col min="1" max="1" width="34.85546875" bestFit="1" customWidth="1"/>
    <col min="2" max="2" width="10.140625" customWidth="1"/>
    <col min="3" max="3" width="18" customWidth="1"/>
    <col min="4" max="4" width="15.42578125" bestFit="1" customWidth="1"/>
    <col min="5" max="5" width="10.140625" style="10" bestFit="1" customWidth="1"/>
    <col min="6" max="6" width="10.140625" customWidth="1"/>
    <col min="7" max="7" width="25.5703125" customWidth="1"/>
    <col min="8" max="8" width="10.7109375" style="6" bestFit="1" customWidth="1"/>
    <col min="9" max="9" width="11.42578125" style="6" customWidth="1"/>
  </cols>
  <sheetData>
    <row r="2" spans="1:9" x14ac:dyDescent="0.2">
      <c r="A2" s="19" t="s">
        <v>464</v>
      </c>
      <c r="B2" s="19"/>
      <c r="C2" s="19"/>
      <c r="D2" s="19"/>
      <c r="E2" s="23"/>
      <c r="F2" s="19"/>
      <c r="G2" s="19"/>
      <c r="H2" s="29"/>
      <c r="I2" s="29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6" t="s">
        <v>2</v>
      </c>
      <c r="F4" s="14" t="s">
        <v>5</v>
      </c>
      <c r="G4" s="14" t="s">
        <v>6</v>
      </c>
      <c r="H4" s="15" t="s">
        <v>21</v>
      </c>
      <c r="I4" s="15" t="s">
        <v>22</v>
      </c>
    </row>
    <row r="6" spans="1:9" x14ac:dyDescent="0.2">
      <c r="A6" s="5" t="s">
        <v>43</v>
      </c>
      <c r="B6" s="7">
        <v>37917</v>
      </c>
      <c r="C6" t="s">
        <v>13</v>
      </c>
      <c r="D6" s="8" t="s">
        <v>44</v>
      </c>
      <c r="E6" s="10">
        <v>8016.5</v>
      </c>
      <c r="F6" s="12">
        <v>38027</v>
      </c>
      <c r="G6" t="s">
        <v>45</v>
      </c>
      <c r="H6" s="6">
        <v>7500</v>
      </c>
    </row>
    <row r="7" spans="1:9" x14ac:dyDescent="0.2">
      <c r="F7" s="12">
        <v>38044</v>
      </c>
      <c r="G7" t="s">
        <v>46</v>
      </c>
      <c r="H7" s="6">
        <v>150</v>
      </c>
    </row>
    <row r="8" spans="1:9" x14ac:dyDescent="0.2">
      <c r="F8" s="7">
        <v>40879</v>
      </c>
      <c r="G8" t="s">
        <v>582</v>
      </c>
      <c r="H8" s="6">
        <f>407.31-40.81</f>
        <v>366.5</v>
      </c>
      <c r="I8" s="6">
        <f>E6-H6-H7-H8</f>
        <v>0</v>
      </c>
    </row>
    <row r="9" spans="1:9" x14ac:dyDescent="0.2">
      <c r="A9" t="s">
        <v>107</v>
      </c>
      <c r="B9" s="7">
        <v>38327</v>
      </c>
      <c r="C9" t="s">
        <v>106</v>
      </c>
      <c r="D9" t="s">
        <v>108</v>
      </c>
      <c r="E9" s="10">
        <v>11500</v>
      </c>
      <c r="F9" s="12">
        <v>38359</v>
      </c>
      <c r="G9" t="s">
        <v>113</v>
      </c>
      <c r="H9" s="6">
        <v>11500</v>
      </c>
      <c r="I9" s="6">
        <f>E9-H9</f>
        <v>0</v>
      </c>
    </row>
    <row r="10" spans="1:9" x14ac:dyDescent="0.2">
      <c r="A10" t="s">
        <v>126</v>
      </c>
      <c r="B10" s="7">
        <v>38553</v>
      </c>
      <c r="C10" t="s">
        <v>127</v>
      </c>
      <c r="D10" t="s">
        <v>128</v>
      </c>
      <c r="E10" s="10">
        <v>12646.8</v>
      </c>
      <c r="F10" s="12">
        <v>38750</v>
      </c>
      <c r="G10" t="s">
        <v>155</v>
      </c>
      <c r="H10" s="6">
        <v>12292</v>
      </c>
    </row>
    <row r="11" spans="1:9" x14ac:dyDescent="0.2">
      <c r="A11" t="s">
        <v>126</v>
      </c>
      <c r="B11" s="7">
        <v>38553</v>
      </c>
      <c r="C11" t="s">
        <v>127</v>
      </c>
      <c r="D11" t="s">
        <v>128</v>
      </c>
      <c r="F11" s="12">
        <v>38834</v>
      </c>
      <c r="G11" t="s">
        <v>174</v>
      </c>
      <c r="H11" s="6">
        <v>354.8</v>
      </c>
      <c r="I11" s="6">
        <f>E10-H10-H11</f>
        <v>-7.3896444519050419E-13</v>
      </c>
    </row>
    <row r="12" spans="1:9" x14ac:dyDescent="0.2">
      <c r="A12" t="s">
        <v>126</v>
      </c>
      <c r="B12" s="7">
        <v>38553</v>
      </c>
      <c r="C12" t="s">
        <v>127</v>
      </c>
      <c r="D12" t="s">
        <v>128</v>
      </c>
      <c r="E12" s="10">
        <v>3161.7</v>
      </c>
      <c r="F12" s="12">
        <v>38834</v>
      </c>
      <c r="G12" t="s">
        <v>174</v>
      </c>
      <c r="H12" s="6">
        <v>3161.7</v>
      </c>
      <c r="I12" s="6">
        <f t="shared" ref="I12:I49" si="0">E12-H12</f>
        <v>0</v>
      </c>
    </row>
    <row r="13" spans="1:9" x14ac:dyDescent="0.2">
      <c r="A13" s="26" t="s">
        <v>877</v>
      </c>
      <c r="B13" s="7">
        <v>39185</v>
      </c>
      <c r="C13" t="s">
        <v>227</v>
      </c>
      <c r="D13" t="s">
        <v>228</v>
      </c>
      <c r="E13" s="10">
        <v>2038.23</v>
      </c>
      <c r="F13" s="12">
        <v>39259</v>
      </c>
      <c r="G13" t="s">
        <v>243</v>
      </c>
      <c r="H13" s="6">
        <v>2038.23</v>
      </c>
      <c r="I13" s="6">
        <f t="shared" si="0"/>
        <v>0</v>
      </c>
    </row>
    <row r="14" spans="1:9" x14ac:dyDescent="0.2">
      <c r="A14" t="s">
        <v>257</v>
      </c>
      <c r="B14" s="7">
        <v>39329</v>
      </c>
      <c r="C14" t="s">
        <v>258</v>
      </c>
      <c r="D14" t="s">
        <v>259</v>
      </c>
      <c r="E14" s="10">
        <v>10000</v>
      </c>
      <c r="F14" s="12">
        <v>39703</v>
      </c>
      <c r="G14" t="s">
        <v>322</v>
      </c>
      <c r="H14" s="6">
        <v>10000</v>
      </c>
      <c r="I14" s="6">
        <f t="shared" si="0"/>
        <v>0</v>
      </c>
    </row>
    <row r="15" spans="1:9" x14ac:dyDescent="0.2">
      <c r="A15" t="s">
        <v>269</v>
      </c>
      <c r="B15" s="7">
        <v>39407</v>
      </c>
      <c r="C15" t="s">
        <v>270</v>
      </c>
      <c r="D15" t="s">
        <v>271</v>
      </c>
      <c r="E15" s="10">
        <v>150</v>
      </c>
      <c r="F15" s="12">
        <v>41747</v>
      </c>
      <c r="G15" t="s">
        <v>885</v>
      </c>
      <c r="H15" s="6">
        <v>150</v>
      </c>
      <c r="I15" s="6">
        <f t="shared" si="0"/>
        <v>0</v>
      </c>
    </row>
    <row r="16" spans="1:9" x14ac:dyDescent="0.2">
      <c r="A16" t="s">
        <v>269</v>
      </c>
      <c r="B16" s="7">
        <v>39526</v>
      </c>
      <c r="C16" t="s">
        <v>288</v>
      </c>
      <c r="D16" t="s">
        <v>271</v>
      </c>
      <c r="E16" s="10">
        <v>200</v>
      </c>
      <c r="F16" s="12">
        <v>41747</v>
      </c>
      <c r="G16" t="s">
        <v>885</v>
      </c>
      <c r="H16" s="6">
        <v>200</v>
      </c>
      <c r="I16" s="6">
        <f t="shared" si="0"/>
        <v>0</v>
      </c>
    </row>
    <row r="17" spans="1:9" x14ac:dyDescent="0.2">
      <c r="A17" t="s">
        <v>269</v>
      </c>
      <c r="B17" s="7"/>
      <c r="F17" s="12">
        <v>39561</v>
      </c>
      <c r="G17" t="s">
        <v>295</v>
      </c>
      <c r="H17" s="6">
        <v>13362.36</v>
      </c>
      <c r="I17" s="6">
        <f t="shared" si="0"/>
        <v>-13362.36</v>
      </c>
    </row>
    <row r="18" spans="1:9" x14ac:dyDescent="0.2">
      <c r="A18" t="s">
        <v>269</v>
      </c>
      <c r="B18" s="7"/>
      <c r="F18" s="12">
        <v>39561</v>
      </c>
      <c r="G18" t="s">
        <v>301</v>
      </c>
      <c r="H18" s="6">
        <v>17199</v>
      </c>
      <c r="I18" s="6">
        <f t="shared" si="0"/>
        <v>-17199</v>
      </c>
    </row>
    <row r="19" spans="1:9" x14ac:dyDescent="0.2">
      <c r="A19" t="s">
        <v>269</v>
      </c>
      <c r="B19" s="7"/>
      <c r="F19" s="12">
        <v>39646</v>
      </c>
      <c r="G19" t="s">
        <v>307</v>
      </c>
      <c r="H19" s="6">
        <v>-17199</v>
      </c>
      <c r="I19" s="6">
        <f t="shared" si="0"/>
        <v>17199</v>
      </c>
    </row>
    <row r="20" spans="1:9" x14ac:dyDescent="0.2">
      <c r="A20" t="s">
        <v>269</v>
      </c>
      <c r="B20" s="7"/>
      <c r="F20" s="12">
        <v>39646</v>
      </c>
      <c r="G20" t="s">
        <v>308</v>
      </c>
      <c r="H20" s="6">
        <v>-13362.36</v>
      </c>
      <c r="I20" s="6">
        <f t="shared" si="0"/>
        <v>13362.36</v>
      </c>
    </row>
    <row r="21" spans="1:9" x14ac:dyDescent="0.2">
      <c r="A21" t="s">
        <v>318</v>
      </c>
      <c r="B21" s="7">
        <v>39686</v>
      </c>
      <c r="C21" t="s">
        <v>319</v>
      </c>
      <c r="D21" t="s">
        <v>320</v>
      </c>
      <c r="E21" s="6">
        <v>2313.6</v>
      </c>
      <c r="F21" s="7">
        <v>40822</v>
      </c>
      <c r="G21" t="s">
        <v>560</v>
      </c>
      <c r="H21" s="6">
        <v>2181.92</v>
      </c>
    </row>
    <row r="22" spans="1:9" x14ac:dyDescent="0.2">
      <c r="B22" s="7"/>
      <c r="E22" s="6"/>
      <c r="F22" s="7">
        <v>40898</v>
      </c>
      <c r="G22" t="s">
        <v>583</v>
      </c>
      <c r="H22" s="6">
        <v>90.87</v>
      </c>
    </row>
    <row r="23" spans="1:9" x14ac:dyDescent="0.2">
      <c r="B23" s="7"/>
      <c r="E23" s="6"/>
      <c r="F23" s="7">
        <v>40879</v>
      </c>
      <c r="G23" t="s">
        <v>582</v>
      </c>
      <c r="H23" s="6">
        <v>40.81</v>
      </c>
      <c r="I23" s="6">
        <f>E21-H21-H22-H23</f>
        <v>-1.7053025658242404E-13</v>
      </c>
    </row>
    <row r="24" spans="1:9" x14ac:dyDescent="0.2">
      <c r="A24" t="s">
        <v>325</v>
      </c>
      <c r="B24" s="7">
        <v>39757</v>
      </c>
      <c r="C24" t="s">
        <v>324</v>
      </c>
      <c r="D24" t="s">
        <v>328</v>
      </c>
      <c r="E24" s="6">
        <v>2460.0700000000002</v>
      </c>
      <c r="F24" s="12">
        <v>41043</v>
      </c>
      <c r="G24" s="26" t="s">
        <v>667</v>
      </c>
      <c r="H24" s="6">
        <v>2330</v>
      </c>
      <c r="I24" s="6">
        <f t="shared" si="0"/>
        <v>130.07000000000016</v>
      </c>
    </row>
    <row r="25" spans="1:9" x14ac:dyDescent="0.2">
      <c r="A25" t="s">
        <v>269</v>
      </c>
      <c r="B25" s="7">
        <v>39766</v>
      </c>
      <c r="C25" t="s">
        <v>330</v>
      </c>
      <c r="D25" t="s">
        <v>331</v>
      </c>
      <c r="E25" s="6">
        <v>1000</v>
      </c>
      <c r="F25" s="12">
        <v>41747</v>
      </c>
      <c r="G25" t="s">
        <v>885</v>
      </c>
      <c r="H25" s="6">
        <v>1000</v>
      </c>
      <c r="I25" s="6">
        <f t="shared" si="0"/>
        <v>0</v>
      </c>
    </row>
    <row r="26" spans="1:9" x14ac:dyDescent="0.2">
      <c r="A26" t="s">
        <v>269</v>
      </c>
      <c r="B26" s="7">
        <v>39766</v>
      </c>
      <c r="C26" t="s">
        <v>330</v>
      </c>
      <c r="D26" t="s">
        <v>331</v>
      </c>
      <c r="E26" s="6">
        <v>600</v>
      </c>
      <c r="F26" s="12">
        <v>41747</v>
      </c>
      <c r="G26" t="s">
        <v>885</v>
      </c>
      <c r="H26" s="6">
        <v>600</v>
      </c>
      <c r="I26" s="6">
        <f t="shared" si="0"/>
        <v>0</v>
      </c>
    </row>
    <row r="27" spans="1:9" x14ac:dyDescent="0.2">
      <c r="A27" t="s">
        <v>269</v>
      </c>
      <c r="B27" s="7">
        <v>39829</v>
      </c>
      <c r="C27" t="s">
        <v>337</v>
      </c>
      <c r="D27" t="s">
        <v>331</v>
      </c>
      <c r="E27" s="6">
        <v>150</v>
      </c>
      <c r="F27" s="12">
        <v>41747</v>
      </c>
      <c r="G27" t="s">
        <v>885</v>
      </c>
      <c r="H27" s="6">
        <v>150</v>
      </c>
      <c r="I27" s="6">
        <f t="shared" si="0"/>
        <v>0</v>
      </c>
    </row>
    <row r="28" spans="1:9" x14ac:dyDescent="0.2">
      <c r="A28" t="s">
        <v>269</v>
      </c>
      <c r="B28" s="7">
        <v>39846</v>
      </c>
      <c r="C28" t="s">
        <v>338</v>
      </c>
      <c r="D28" t="s">
        <v>331</v>
      </c>
      <c r="E28" s="6">
        <v>150</v>
      </c>
      <c r="F28" s="12">
        <v>41747</v>
      </c>
      <c r="G28" t="s">
        <v>885</v>
      </c>
      <c r="H28" s="6">
        <v>150</v>
      </c>
      <c r="I28" s="6">
        <f t="shared" si="0"/>
        <v>0</v>
      </c>
    </row>
    <row r="29" spans="1:9" x14ac:dyDescent="0.2">
      <c r="A29" s="26" t="s">
        <v>344</v>
      </c>
      <c r="B29" s="7">
        <v>39849</v>
      </c>
      <c r="C29" s="26" t="s">
        <v>342</v>
      </c>
      <c r="D29" s="26" t="s">
        <v>345</v>
      </c>
      <c r="E29" s="6">
        <v>1372.14</v>
      </c>
      <c r="F29" s="12"/>
      <c r="I29" s="6">
        <f t="shared" si="0"/>
        <v>1372.14</v>
      </c>
    </row>
    <row r="30" spans="1:9" x14ac:dyDescent="0.2">
      <c r="A30" s="26" t="s">
        <v>269</v>
      </c>
      <c r="B30" s="7">
        <v>39876</v>
      </c>
      <c r="C30" s="26" t="s">
        <v>351</v>
      </c>
      <c r="D30" s="26" t="s">
        <v>331</v>
      </c>
      <c r="E30" s="6">
        <v>150</v>
      </c>
      <c r="F30" s="12">
        <v>41747</v>
      </c>
      <c r="G30" t="s">
        <v>885</v>
      </c>
      <c r="H30" s="6">
        <v>150</v>
      </c>
      <c r="I30" s="6">
        <f t="shared" si="0"/>
        <v>0</v>
      </c>
    </row>
    <row r="31" spans="1:9" x14ac:dyDescent="0.2">
      <c r="A31" s="26" t="s">
        <v>269</v>
      </c>
      <c r="B31" s="7">
        <v>39897</v>
      </c>
      <c r="C31" s="26" t="s">
        <v>353</v>
      </c>
      <c r="D31" s="26" t="s">
        <v>331</v>
      </c>
      <c r="E31" s="6">
        <v>150</v>
      </c>
      <c r="F31" s="12">
        <v>41747</v>
      </c>
      <c r="G31" t="s">
        <v>885</v>
      </c>
      <c r="H31" s="6">
        <v>150</v>
      </c>
      <c r="I31" s="6">
        <f t="shared" si="0"/>
        <v>0</v>
      </c>
    </row>
    <row r="32" spans="1:9" x14ac:dyDescent="0.2">
      <c r="A32" s="26" t="s">
        <v>269</v>
      </c>
      <c r="B32" s="7">
        <v>39931</v>
      </c>
      <c r="C32" s="26" t="s">
        <v>357</v>
      </c>
      <c r="D32" s="26" t="s">
        <v>331</v>
      </c>
      <c r="E32" s="6">
        <v>150</v>
      </c>
      <c r="F32" s="12">
        <v>41747</v>
      </c>
      <c r="G32" t="s">
        <v>885</v>
      </c>
      <c r="H32" s="6">
        <v>150</v>
      </c>
      <c r="I32" s="6">
        <f t="shared" si="0"/>
        <v>0</v>
      </c>
    </row>
    <row r="33" spans="1:9" x14ac:dyDescent="0.2">
      <c r="A33" t="s">
        <v>269</v>
      </c>
      <c r="B33" s="7">
        <v>39955</v>
      </c>
      <c r="C33" s="26" t="s">
        <v>367</v>
      </c>
      <c r="D33" s="26" t="s">
        <v>331</v>
      </c>
      <c r="E33" s="6">
        <v>150</v>
      </c>
      <c r="F33" s="12">
        <v>41747</v>
      </c>
      <c r="G33" t="s">
        <v>885</v>
      </c>
      <c r="H33" s="6">
        <v>150</v>
      </c>
      <c r="I33" s="6">
        <f t="shared" si="0"/>
        <v>0</v>
      </c>
    </row>
    <row r="34" spans="1:9" x14ac:dyDescent="0.2">
      <c r="A34" t="s">
        <v>269</v>
      </c>
      <c r="B34" s="7">
        <v>39990</v>
      </c>
      <c r="C34" s="26" t="s">
        <v>372</v>
      </c>
      <c r="D34" s="26" t="s">
        <v>331</v>
      </c>
      <c r="E34" s="6">
        <v>150</v>
      </c>
      <c r="F34" s="12">
        <v>41747</v>
      </c>
      <c r="G34" t="s">
        <v>885</v>
      </c>
      <c r="H34" s="6">
        <v>150</v>
      </c>
      <c r="I34" s="6">
        <f t="shared" si="0"/>
        <v>0</v>
      </c>
    </row>
    <row r="35" spans="1:9" x14ac:dyDescent="0.2">
      <c r="A35" t="s">
        <v>269</v>
      </c>
      <c r="B35" s="7">
        <v>40031</v>
      </c>
      <c r="C35" s="26" t="s">
        <v>379</v>
      </c>
      <c r="D35" s="26" t="s">
        <v>331</v>
      </c>
      <c r="E35" s="6">
        <v>150</v>
      </c>
      <c r="F35" s="12">
        <v>41747</v>
      </c>
      <c r="G35" t="s">
        <v>885</v>
      </c>
      <c r="H35" s="6">
        <v>150</v>
      </c>
      <c r="I35" s="6">
        <f t="shared" si="0"/>
        <v>0</v>
      </c>
    </row>
    <row r="36" spans="1:9" x14ac:dyDescent="0.2">
      <c r="A36" s="26" t="s">
        <v>269</v>
      </c>
      <c r="B36" s="7">
        <v>40036</v>
      </c>
      <c r="C36" s="26" t="s">
        <v>380</v>
      </c>
      <c r="D36" s="26" t="s">
        <v>381</v>
      </c>
      <c r="E36" s="6">
        <v>500</v>
      </c>
      <c r="F36" s="12">
        <v>41747</v>
      </c>
      <c r="G36" t="s">
        <v>885</v>
      </c>
      <c r="H36" s="6">
        <v>500</v>
      </c>
      <c r="I36" s="6">
        <f t="shared" si="0"/>
        <v>0</v>
      </c>
    </row>
    <row r="37" spans="1:9" x14ac:dyDescent="0.2">
      <c r="A37" s="26" t="s">
        <v>269</v>
      </c>
      <c r="B37" s="7">
        <v>40052</v>
      </c>
      <c r="C37" s="26" t="s">
        <v>382</v>
      </c>
      <c r="D37" s="26" t="s">
        <v>381</v>
      </c>
      <c r="E37" s="6">
        <v>500</v>
      </c>
      <c r="F37" s="12">
        <v>41747</v>
      </c>
      <c r="G37" t="s">
        <v>885</v>
      </c>
      <c r="H37" s="6">
        <v>500</v>
      </c>
      <c r="I37" s="6">
        <f t="shared" si="0"/>
        <v>0</v>
      </c>
    </row>
    <row r="38" spans="1:9" x14ac:dyDescent="0.2">
      <c r="A38" s="26" t="s">
        <v>386</v>
      </c>
      <c r="B38" s="7">
        <v>40065</v>
      </c>
      <c r="C38" s="26" t="s">
        <v>387</v>
      </c>
      <c r="D38" s="26" t="s">
        <v>388</v>
      </c>
      <c r="E38" s="6">
        <v>150</v>
      </c>
      <c r="F38" s="12">
        <v>41747</v>
      </c>
      <c r="G38" t="s">
        <v>885</v>
      </c>
      <c r="H38" s="6">
        <v>150</v>
      </c>
      <c r="I38" s="6">
        <f t="shared" si="0"/>
        <v>0</v>
      </c>
    </row>
    <row r="39" spans="1:9" x14ac:dyDescent="0.2">
      <c r="A39" s="26" t="s">
        <v>386</v>
      </c>
      <c r="B39" s="7">
        <v>40094</v>
      </c>
      <c r="C39" s="26" t="s">
        <v>389</v>
      </c>
      <c r="D39" s="26" t="s">
        <v>390</v>
      </c>
      <c r="E39" s="6">
        <v>500</v>
      </c>
      <c r="F39" s="12">
        <v>41747</v>
      </c>
      <c r="G39" t="s">
        <v>885</v>
      </c>
      <c r="H39" s="6">
        <v>500</v>
      </c>
      <c r="I39" s="6">
        <f t="shared" si="0"/>
        <v>0</v>
      </c>
    </row>
    <row r="40" spans="1:9" x14ac:dyDescent="0.2">
      <c r="A40" s="26" t="s">
        <v>386</v>
      </c>
      <c r="B40" s="7">
        <v>40094</v>
      </c>
      <c r="C40" s="26" t="s">
        <v>389</v>
      </c>
      <c r="D40" s="26" t="s">
        <v>388</v>
      </c>
      <c r="E40" s="6">
        <v>125</v>
      </c>
      <c r="F40" s="12">
        <v>41747</v>
      </c>
      <c r="G40" t="s">
        <v>885</v>
      </c>
      <c r="H40" s="6">
        <v>125</v>
      </c>
      <c r="I40" s="6">
        <f t="shared" si="0"/>
        <v>0</v>
      </c>
    </row>
    <row r="41" spans="1:9" x14ac:dyDescent="0.2">
      <c r="A41" s="26" t="s">
        <v>386</v>
      </c>
      <c r="B41" s="7">
        <v>40120</v>
      </c>
      <c r="C41" s="26" t="s">
        <v>391</v>
      </c>
      <c r="D41" s="26" t="s">
        <v>390</v>
      </c>
      <c r="E41" s="6">
        <v>500</v>
      </c>
      <c r="F41" s="12">
        <v>41747</v>
      </c>
      <c r="G41" t="s">
        <v>885</v>
      </c>
      <c r="H41" s="6">
        <v>500</v>
      </c>
      <c r="I41" s="6">
        <f t="shared" si="0"/>
        <v>0</v>
      </c>
    </row>
    <row r="42" spans="1:9" x14ac:dyDescent="0.2">
      <c r="A42" s="26" t="s">
        <v>386</v>
      </c>
      <c r="B42" s="7">
        <v>40163</v>
      </c>
      <c r="C42" s="26" t="s">
        <v>392</v>
      </c>
      <c r="D42" s="26" t="s">
        <v>390</v>
      </c>
      <c r="E42" s="6">
        <v>500</v>
      </c>
      <c r="F42" s="12">
        <v>41747</v>
      </c>
      <c r="G42" t="s">
        <v>885</v>
      </c>
      <c r="H42" s="6">
        <v>500</v>
      </c>
      <c r="I42" s="6">
        <f t="shared" si="0"/>
        <v>0</v>
      </c>
    </row>
    <row r="43" spans="1:9" x14ac:dyDescent="0.2">
      <c r="A43" t="s">
        <v>386</v>
      </c>
      <c r="B43" s="7">
        <v>40211</v>
      </c>
      <c r="C43" t="s">
        <v>401</v>
      </c>
      <c r="D43" t="s">
        <v>381</v>
      </c>
      <c r="E43" s="6">
        <v>500</v>
      </c>
      <c r="F43" s="12">
        <v>41747</v>
      </c>
      <c r="G43" t="s">
        <v>885</v>
      </c>
      <c r="H43" s="6">
        <v>500</v>
      </c>
      <c r="I43" s="6">
        <f t="shared" si="0"/>
        <v>0</v>
      </c>
    </row>
    <row r="44" spans="1:9" x14ac:dyDescent="0.2">
      <c r="A44" t="s">
        <v>386</v>
      </c>
      <c r="B44" s="7">
        <v>40255</v>
      </c>
      <c r="C44" t="s">
        <v>409</v>
      </c>
      <c r="D44" t="s">
        <v>381</v>
      </c>
      <c r="E44" s="6">
        <v>500</v>
      </c>
      <c r="F44" s="12">
        <v>41747</v>
      </c>
      <c r="G44" t="s">
        <v>885</v>
      </c>
      <c r="H44" s="6">
        <v>500</v>
      </c>
      <c r="I44" s="6">
        <f t="shared" si="0"/>
        <v>0</v>
      </c>
    </row>
    <row r="45" spans="1:9" x14ac:dyDescent="0.2">
      <c r="A45" t="s">
        <v>386</v>
      </c>
      <c r="B45" s="7">
        <v>40353</v>
      </c>
      <c r="C45" t="s">
        <v>428</v>
      </c>
      <c r="D45" t="s">
        <v>381</v>
      </c>
      <c r="E45" s="6">
        <v>500</v>
      </c>
      <c r="F45" s="12">
        <v>41747</v>
      </c>
      <c r="G45" t="s">
        <v>885</v>
      </c>
      <c r="H45" s="6">
        <v>500</v>
      </c>
      <c r="I45" s="6">
        <f t="shared" si="0"/>
        <v>0</v>
      </c>
    </row>
    <row r="46" spans="1:9" x14ac:dyDescent="0.2">
      <c r="A46" t="s">
        <v>386</v>
      </c>
      <c r="B46" s="7">
        <v>40409</v>
      </c>
      <c r="C46" t="s">
        <v>435</v>
      </c>
      <c r="D46" t="s">
        <v>381</v>
      </c>
      <c r="E46" s="6">
        <v>2007.96</v>
      </c>
      <c r="F46" s="12">
        <v>41747</v>
      </c>
      <c r="G46" t="s">
        <v>885</v>
      </c>
      <c r="H46" s="6">
        <v>2007.96</v>
      </c>
      <c r="I46" s="6">
        <f t="shared" si="0"/>
        <v>0</v>
      </c>
    </row>
    <row r="47" spans="1:9" x14ac:dyDescent="0.2">
      <c r="A47" t="s">
        <v>437</v>
      </c>
      <c r="B47" s="7">
        <v>40434</v>
      </c>
      <c r="C47" t="s">
        <v>438</v>
      </c>
      <c r="D47" t="s">
        <v>439</v>
      </c>
      <c r="E47" s="6">
        <v>2269.42</v>
      </c>
      <c r="F47" s="12"/>
      <c r="I47" s="6">
        <f t="shared" si="0"/>
        <v>2269.42</v>
      </c>
    </row>
    <row r="48" spans="1:9" x14ac:dyDescent="0.2">
      <c r="A48" t="s">
        <v>437</v>
      </c>
      <c r="B48" s="7">
        <v>40491</v>
      </c>
      <c r="C48" t="s">
        <v>448</v>
      </c>
      <c r="D48" t="s">
        <v>449</v>
      </c>
      <c r="E48" s="6">
        <v>351.5</v>
      </c>
      <c r="F48" s="12"/>
      <c r="I48" s="6">
        <f t="shared" si="0"/>
        <v>351.5</v>
      </c>
    </row>
    <row r="49" spans="1:9" x14ac:dyDescent="0.2">
      <c r="A49" s="26" t="s">
        <v>878</v>
      </c>
      <c r="B49" s="7">
        <v>40750</v>
      </c>
      <c r="C49" t="s">
        <v>523</v>
      </c>
      <c r="D49" t="s">
        <v>524</v>
      </c>
      <c r="E49" s="6">
        <v>769.06</v>
      </c>
      <c r="F49" s="7">
        <v>40777</v>
      </c>
      <c r="G49" t="s">
        <v>527</v>
      </c>
      <c r="H49" s="6">
        <v>769.06</v>
      </c>
      <c r="I49" s="6">
        <f t="shared" si="0"/>
        <v>0</v>
      </c>
    </row>
    <row r="50" spans="1:9" x14ac:dyDescent="0.2">
      <c r="A50" s="26" t="s">
        <v>878</v>
      </c>
      <c r="B50" s="7">
        <v>40784</v>
      </c>
      <c r="C50" t="s">
        <v>534</v>
      </c>
      <c r="D50" t="s">
        <v>536</v>
      </c>
      <c r="E50" s="6">
        <v>1583.51</v>
      </c>
      <c r="F50" s="7">
        <v>40844</v>
      </c>
      <c r="G50" t="s">
        <v>559</v>
      </c>
      <c r="H50" s="6">
        <v>1520.37</v>
      </c>
      <c r="I50" s="6">
        <f>E50-H50-H51</f>
        <v>9.9475983006414026E-14</v>
      </c>
    </row>
    <row r="51" spans="1:9" x14ac:dyDescent="0.2">
      <c r="B51" s="7"/>
      <c r="E51" s="6"/>
      <c r="F51" s="7">
        <v>41400</v>
      </c>
      <c r="G51" s="26" t="s">
        <v>780</v>
      </c>
      <c r="H51" s="6">
        <v>63.14</v>
      </c>
      <c r="I51" s="6">
        <v>0</v>
      </c>
    </row>
    <row r="52" spans="1:9" x14ac:dyDescent="0.2">
      <c r="A52" t="s">
        <v>625</v>
      </c>
      <c r="B52" s="7">
        <v>40980</v>
      </c>
      <c r="C52" s="47" t="s">
        <v>626</v>
      </c>
      <c r="D52" t="s">
        <v>627</v>
      </c>
      <c r="E52" s="6">
        <v>4795.28</v>
      </c>
      <c r="F52" s="7">
        <v>40987</v>
      </c>
      <c r="G52" t="s">
        <v>631</v>
      </c>
      <c r="H52" s="6">
        <v>2330</v>
      </c>
      <c r="I52" s="6">
        <f t="shared" ref="I52:I54" si="1">E52-H52-H53</f>
        <v>0</v>
      </c>
    </row>
    <row r="53" spans="1:9" x14ac:dyDescent="0.2">
      <c r="A53" s="26"/>
      <c r="B53" s="7"/>
      <c r="C53" s="26"/>
      <c r="D53" s="26"/>
      <c r="E53" s="6"/>
      <c r="F53" s="12">
        <v>41043</v>
      </c>
      <c r="G53" s="26" t="s">
        <v>667</v>
      </c>
      <c r="H53" s="6">
        <v>2465.2800000000002</v>
      </c>
      <c r="I53" s="6">
        <v>0</v>
      </c>
    </row>
    <row r="54" spans="1:9" x14ac:dyDescent="0.2">
      <c r="A54" s="26" t="s">
        <v>879</v>
      </c>
      <c r="B54" s="7">
        <v>41193</v>
      </c>
      <c r="C54" s="26" t="s">
        <v>342</v>
      </c>
      <c r="D54" s="26" t="s">
        <v>706</v>
      </c>
      <c r="E54" s="6">
        <v>713.72</v>
      </c>
      <c r="F54" s="12"/>
      <c r="I54" s="6">
        <f t="shared" si="1"/>
        <v>-789.28</v>
      </c>
    </row>
    <row r="55" spans="1:9" x14ac:dyDescent="0.2">
      <c r="A55" s="26" t="s">
        <v>743</v>
      </c>
      <c r="B55" s="7">
        <v>41297</v>
      </c>
      <c r="C55" s="26" t="s">
        <v>744</v>
      </c>
      <c r="D55" s="26" t="s">
        <v>745</v>
      </c>
      <c r="E55" s="6">
        <v>1503</v>
      </c>
      <c r="F55" s="12">
        <v>42850</v>
      </c>
      <c r="G55" s="26" t="s">
        <v>1116</v>
      </c>
      <c r="H55" s="6">
        <v>1503</v>
      </c>
      <c r="I55" s="6">
        <f>E55-H55</f>
        <v>0</v>
      </c>
    </row>
    <row r="56" spans="1:9" x14ac:dyDescent="0.2">
      <c r="A56" s="26" t="s">
        <v>1045</v>
      </c>
      <c r="B56" s="7">
        <v>42562</v>
      </c>
      <c r="C56" s="26" t="s">
        <v>1044</v>
      </c>
      <c r="D56" s="26" t="s">
        <v>1046</v>
      </c>
      <c r="E56" s="6">
        <v>19539</v>
      </c>
      <c r="F56" s="12">
        <v>42767</v>
      </c>
      <c r="G56" s="26" t="s">
        <v>1117</v>
      </c>
      <c r="H56" s="6">
        <v>19539</v>
      </c>
      <c r="I56" s="6">
        <f>E56-H56</f>
        <v>0</v>
      </c>
    </row>
    <row r="57" spans="1:9" x14ac:dyDescent="0.2">
      <c r="A57" s="26"/>
      <c r="B57" s="7"/>
      <c r="C57" s="26"/>
      <c r="D57" s="26"/>
      <c r="E57" s="6"/>
      <c r="F57" s="12"/>
    </row>
    <row r="58" spans="1:9" x14ac:dyDescent="0.2">
      <c r="A58" s="26"/>
      <c r="B58" s="7"/>
      <c r="C58" s="26"/>
      <c r="D58" s="26"/>
      <c r="E58" s="6"/>
      <c r="F58" s="12"/>
    </row>
    <row r="59" spans="1:9" s="22" customFormat="1" x14ac:dyDescent="0.2">
      <c r="E59" s="24"/>
      <c r="F59" s="25"/>
      <c r="G59" s="22" t="s">
        <v>28</v>
      </c>
      <c r="H59" s="20"/>
      <c r="I59" s="20">
        <f>SUM(I6:I58)</f>
        <v>3333.8500000000004</v>
      </c>
    </row>
    <row r="60" spans="1:9" x14ac:dyDescent="0.2">
      <c r="F60" s="12"/>
    </row>
  </sheetData>
  <phoneticPr fontId="0" type="noConversion"/>
  <pageMargins left="0.27" right="0.35" top="1" bottom="1" header="0.5" footer="0.5"/>
  <pageSetup scale="90" orientation="landscape" r:id="rId1"/>
  <headerFooter alignWithMargins="0">
    <oddHeader>&amp;L&amp;D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workbookViewId="0">
      <selection activeCell="K16" sqref="K16"/>
    </sheetView>
  </sheetViews>
  <sheetFormatPr defaultRowHeight="12.75" x14ac:dyDescent="0.2"/>
  <cols>
    <col min="1" max="1" width="25.85546875" bestFit="1" customWidth="1"/>
    <col min="2" max="2" width="10.140625" bestFit="1" customWidth="1"/>
    <col min="3" max="3" width="18" bestFit="1" customWidth="1"/>
    <col min="4" max="4" width="15.42578125" bestFit="1" customWidth="1"/>
    <col min="5" max="5" width="10.140625" style="10" bestFit="1" customWidth="1"/>
    <col min="6" max="6" width="10.140625" bestFit="1" customWidth="1"/>
    <col min="7" max="7" width="19.5703125" customWidth="1"/>
    <col min="8" max="8" width="9.140625" style="10"/>
    <col min="9" max="9" width="11.28515625" bestFit="1" customWidth="1"/>
  </cols>
  <sheetData>
    <row r="2" spans="1:9" x14ac:dyDescent="0.2">
      <c r="A2" s="19" t="s">
        <v>47</v>
      </c>
      <c r="B2" s="19"/>
      <c r="C2" s="19"/>
      <c r="D2" s="19"/>
      <c r="E2" s="23"/>
      <c r="F2" s="19"/>
      <c r="G2" s="19"/>
      <c r="H2" s="23"/>
      <c r="I2" s="23"/>
    </row>
    <row r="3" spans="1:9" x14ac:dyDescent="0.2">
      <c r="I3" s="10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6" t="s">
        <v>2</v>
      </c>
      <c r="F4" s="14" t="s">
        <v>5</v>
      </c>
      <c r="G4" s="14" t="s">
        <v>6</v>
      </c>
      <c r="H4" s="16" t="s">
        <v>21</v>
      </c>
      <c r="I4" s="16" t="s">
        <v>22</v>
      </c>
    </row>
    <row r="6" spans="1:9" x14ac:dyDescent="0.2">
      <c r="A6" s="5" t="s">
        <v>48</v>
      </c>
      <c r="B6" s="7">
        <v>37830</v>
      </c>
      <c r="C6" t="s">
        <v>49</v>
      </c>
      <c r="D6" s="8" t="s">
        <v>50</v>
      </c>
      <c r="E6" s="10">
        <v>13000</v>
      </c>
      <c r="F6" s="7">
        <v>38338</v>
      </c>
      <c r="G6" t="s">
        <v>109</v>
      </c>
      <c r="H6" s="10">
        <v>13000</v>
      </c>
      <c r="I6" s="6">
        <f>E6-H6</f>
        <v>0</v>
      </c>
    </row>
    <row r="7" spans="1:9" x14ac:dyDescent="0.2">
      <c r="A7" t="s">
        <v>48</v>
      </c>
      <c r="B7" s="7">
        <v>37995</v>
      </c>
      <c r="C7" t="s">
        <v>78</v>
      </c>
      <c r="D7" t="s">
        <v>79</v>
      </c>
      <c r="E7" s="10">
        <v>5800</v>
      </c>
      <c r="F7" s="7">
        <v>38338</v>
      </c>
      <c r="G7" t="s">
        <v>109</v>
      </c>
      <c r="H7" s="10">
        <v>5800</v>
      </c>
      <c r="I7" s="6">
        <f>E7-H7</f>
        <v>0</v>
      </c>
    </row>
    <row r="8" spans="1:9" x14ac:dyDescent="0.2">
      <c r="A8" t="s">
        <v>48</v>
      </c>
      <c r="B8" s="7">
        <v>39911</v>
      </c>
      <c r="C8" t="s">
        <v>355</v>
      </c>
      <c r="D8" t="s">
        <v>356</v>
      </c>
      <c r="E8" s="10">
        <v>13789.5</v>
      </c>
      <c r="F8" s="7">
        <v>39918</v>
      </c>
      <c r="G8" t="s">
        <v>362</v>
      </c>
      <c r="H8" s="10">
        <v>13789.5</v>
      </c>
      <c r="I8" s="6">
        <f>SUM(E8-H8)</f>
        <v>0</v>
      </c>
    </row>
    <row r="9" spans="1:9" x14ac:dyDescent="0.2">
      <c r="A9" t="s">
        <v>48</v>
      </c>
      <c r="B9" s="7">
        <v>40283</v>
      </c>
      <c r="C9" t="s">
        <v>414</v>
      </c>
      <c r="D9" t="s">
        <v>415</v>
      </c>
      <c r="E9" s="10">
        <v>1800</v>
      </c>
      <c r="F9" s="7">
        <v>40563</v>
      </c>
      <c r="G9" t="s">
        <v>471</v>
      </c>
      <c r="H9" s="10">
        <v>1800</v>
      </c>
      <c r="I9" s="6">
        <f t="shared" ref="I9:I13" si="0">SUM(E9-H9)</f>
        <v>0</v>
      </c>
    </row>
    <row r="10" spans="1:9" x14ac:dyDescent="0.2">
      <c r="A10" t="s">
        <v>48</v>
      </c>
      <c r="B10" s="7">
        <v>40465</v>
      </c>
      <c r="C10" t="s">
        <v>443</v>
      </c>
      <c r="D10" t="s">
        <v>444</v>
      </c>
      <c r="E10" s="10">
        <v>13491.5</v>
      </c>
      <c r="F10" s="7">
        <v>40563</v>
      </c>
      <c r="G10" t="s">
        <v>471</v>
      </c>
      <c r="H10" s="10">
        <v>13491.5</v>
      </c>
      <c r="I10" s="6">
        <f t="shared" si="0"/>
        <v>0</v>
      </c>
    </row>
    <row r="11" spans="1:9" x14ac:dyDescent="0.2">
      <c r="A11" t="s">
        <v>48</v>
      </c>
      <c r="B11" s="7">
        <v>40477</v>
      </c>
      <c r="C11" t="s">
        <v>445</v>
      </c>
      <c r="D11" t="s">
        <v>446</v>
      </c>
      <c r="E11" s="10">
        <v>1191.81</v>
      </c>
      <c r="F11" s="7">
        <v>40563</v>
      </c>
      <c r="G11" t="s">
        <v>471</v>
      </c>
      <c r="H11" s="10">
        <v>1191.81</v>
      </c>
      <c r="I11" s="6">
        <f t="shared" si="0"/>
        <v>0</v>
      </c>
    </row>
    <row r="12" spans="1:9" x14ac:dyDescent="0.2">
      <c r="A12" t="s">
        <v>48</v>
      </c>
      <c r="B12" s="7">
        <v>40527</v>
      </c>
      <c r="C12" t="s">
        <v>459</v>
      </c>
      <c r="D12" t="s">
        <v>461</v>
      </c>
      <c r="E12" s="10">
        <v>2235.5500000000002</v>
      </c>
      <c r="F12" s="7">
        <v>40771</v>
      </c>
      <c r="G12" t="s">
        <v>525</v>
      </c>
      <c r="H12" s="10">
        <v>2235.5500000000002</v>
      </c>
      <c r="I12" s="6">
        <f t="shared" si="0"/>
        <v>0</v>
      </c>
    </row>
    <row r="13" spans="1:9" x14ac:dyDescent="0.2">
      <c r="A13" t="s">
        <v>48</v>
      </c>
      <c r="B13" s="7">
        <v>40682</v>
      </c>
      <c r="C13" t="s">
        <v>506</v>
      </c>
      <c r="D13" t="s">
        <v>507</v>
      </c>
      <c r="E13" s="10">
        <v>7475</v>
      </c>
      <c r="F13" s="7">
        <v>40771</v>
      </c>
      <c r="G13" t="s">
        <v>526</v>
      </c>
      <c r="H13" s="10">
        <v>7475</v>
      </c>
      <c r="I13" s="6">
        <f t="shared" si="0"/>
        <v>0</v>
      </c>
    </row>
    <row r="14" spans="1:9" x14ac:dyDescent="0.2">
      <c r="A14" t="s">
        <v>48</v>
      </c>
      <c r="B14" s="7">
        <v>40996</v>
      </c>
      <c r="C14" t="s">
        <v>628</v>
      </c>
      <c r="D14" t="s">
        <v>629</v>
      </c>
      <c r="E14" s="10">
        <v>2179</v>
      </c>
      <c r="F14" s="7">
        <v>41989</v>
      </c>
      <c r="G14" t="s">
        <v>927</v>
      </c>
      <c r="H14" s="10">
        <v>2179</v>
      </c>
      <c r="I14" s="6">
        <f t="shared" ref="I14:I24" si="1">E14-H14</f>
        <v>0</v>
      </c>
    </row>
    <row r="15" spans="1:9" x14ac:dyDescent="0.2">
      <c r="A15" t="s">
        <v>48</v>
      </c>
      <c r="B15" s="7">
        <v>41446</v>
      </c>
      <c r="C15" t="s">
        <v>795</v>
      </c>
      <c r="D15" t="s">
        <v>796</v>
      </c>
      <c r="E15" s="10">
        <v>1070.76</v>
      </c>
      <c r="F15" s="7">
        <v>41989</v>
      </c>
      <c r="G15" t="s">
        <v>927</v>
      </c>
      <c r="H15" s="10">
        <v>1070.76</v>
      </c>
      <c r="I15" s="6">
        <f t="shared" si="1"/>
        <v>0</v>
      </c>
    </row>
    <row r="16" spans="1:9" x14ac:dyDescent="0.2">
      <c r="A16" t="s">
        <v>48</v>
      </c>
      <c r="B16" s="7">
        <v>41465</v>
      </c>
      <c r="C16" s="26" t="s">
        <v>804</v>
      </c>
      <c r="D16" s="26" t="s">
        <v>805</v>
      </c>
      <c r="E16" s="10">
        <v>8216.5</v>
      </c>
      <c r="F16" s="7">
        <v>41989</v>
      </c>
      <c r="G16" t="s">
        <v>927</v>
      </c>
      <c r="H16" s="10">
        <v>259.89</v>
      </c>
    </row>
    <row r="17" spans="1:9" x14ac:dyDescent="0.2">
      <c r="B17" s="7"/>
      <c r="C17" s="26"/>
      <c r="D17" s="26"/>
      <c r="F17" s="7">
        <v>42206</v>
      </c>
      <c r="G17" s="26" t="s">
        <v>964</v>
      </c>
      <c r="H17" s="10">
        <v>2456.9</v>
      </c>
      <c r="I17" s="51" t="s">
        <v>1034</v>
      </c>
    </row>
    <row r="18" spans="1:9" x14ac:dyDescent="0.2">
      <c r="B18" s="7"/>
      <c r="C18" s="26"/>
      <c r="D18" s="26"/>
      <c r="F18" s="7">
        <v>42879</v>
      </c>
      <c r="G18" s="26" t="s">
        <v>1154</v>
      </c>
      <c r="H18" s="10">
        <v>1305.2</v>
      </c>
      <c r="I18" s="6">
        <f>E16-H16-H17-H18</f>
        <v>4194.5099999999993</v>
      </c>
    </row>
    <row r="19" spans="1:9" x14ac:dyDescent="0.2">
      <c r="A19" t="s">
        <v>48</v>
      </c>
      <c r="B19" s="7">
        <v>41702</v>
      </c>
      <c r="C19" s="26" t="s">
        <v>871</v>
      </c>
      <c r="D19" s="26" t="s">
        <v>873</v>
      </c>
      <c r="E19" s="10">
        <v>349.46</v>
      </c>
      <c r="F19" s="7">
        <v>42844</v>
      </c>
      <c r="G19" s="26" t="s">
        <v>1118</v>
      </c>
      <c r="H19" s="10">
        <v>349.46</v>
      </c>
      <c r="I19" s="6">
        <f t="shared" si="1"/>
        <v>0</v>
      </c>
    </row>
    <row r="20" spans="1:9" x14ac:dyDescent="0.2">
      <c r="A20" t="s">
        <v>48</v>
      </c>
      <c r="B20" s="7">
        <v>41793</v>
      </c>
      <c r="C20" s="26" t="s">
        <v>366</v>
      </c>
      <c r="D20" s="26" t="s">
        <v>891</v>
      </c>
      <c r="E20" s="10">
        <v>8466.5</v>
      </c>
      <c r="F20" s="7">
        <v>42121</v>
      </c>
      <c r="G20" t="s">
        <v>939</v>
      </c>
      <c r="H20" s="10">
        <v>6155</v>
      </c>
      <c r="I20" s="6">
        <f t="shared" si="1"/>
        <v>2311.5</v>
      </c>
    </row>
    <row r="21" spans="1:9" x14ac:dyDescent="0.2">
      <c r="A21" t="s">
        <v>48</v>
      </c>
      <c r="B21" s="7">
        <v>41796</v>
      </c>
      <c r="C21" s="26" t="s">
        <v>367</v>
      </c>
      <c r="D21" s="26" t="s">
        <v>891</v>
      </c>
      <c r="E21" s="10">
        <v>324</v>
      </c>
      <c r="F21" s="7">
        <v>42844</v>
      </c>
      <c r="G21" s="26" t="s">
        <v>1118</v>
      </c>
      <c r="H21" s="10">
        <v>324</v>
      </c>
      <c r="I21" s="6">
        <f t="shared" si="1"/>
        <v>0</v>
      </c>
    </row>
    <row r="22" spans="1:9" x14ac:dyDescent="0.2">
      <c r="A22" s="26" t="s">
        <v>48</v>
      </c>
      <c r="B22" s="7">
        <v>42809</v>
      </c>
      <c r="C22" s="26" t="s">
        <v>1099</v>
      </c>
      <c r="D22" s="26" t="s">
        <v>1100</v>
      </c>
      <c r="E22" s="10">
        <v>2160.6999999999998</v>
      </c>
      <c r="F22" s="7">
        <v>42844</v>
      </c>
      <c r="G22" s="26" t="s">
        <v>1118</v>
      </c>
      <c r="H22" s="10">
        <v>1853.19</v>
      </c>
      <c r="I22" s="6">
        <f t="shared" si="1"/>
        <v>307.50999999999976</v>
      </c>
    </row>
    <row r="23" spans="1:9" x14ac:dyDescent="0.2">
      <c r="A23" s="26" t="s">
        <v>48</v>
      </c>
      <c r="B23" s="7">
        <v>42914</v>
      </c>
      <c r="C23" s="26" t="s">
        <v>1129</v>
      </c>
      <c r="D23" s="26" t="s">
        <v>1130</v>
      </c>
      <c r="E23" s="10">
        <v>1339.73</v>
      </c>
      <c r="F23" s="7"/>
      <c r="I23" s="6">
        <f t="shared" si="1"/>
        <v>1339.73</v>
      </c>
    </row>
    <row r="24" spans="1:9" x14ac:dyDescent="0.2">
      <c r="A24" s="26" t="s">
        <v>48</v>
      </c>
      <c r="B24" s="7">
        <v>42965</v>
      </c>
      <c r="C24" s="26" t="s">
        <v>1146</v>
      </c>
      <c r="D24" s="26" t="s">
        <v>1147</v>
      </c>
      <c r="E24" s="10">
        <v>3107.1</v>
      </c>
      <c r="F24" s="7"/>
      <c r="I24" s="6">
        <f t="shared" si="1"/>
        <v>3107.1</v>
      </c>
    </row>
    <row r="25" spans="1:9" x14ac:dyDescent="0.2">
      <c r="A25" s="26" t="s">
        <v>1034</v>
      </c>
      <c r="B25" s="37" t="s">
        <v>1034</v>
      </c>
      <c r="C25" s="26" t="s">
        <v>1034</v>
      </c>
      <c r="D25" s="26"/>
      <c r="F25" s="7"/>
      <c r="I25" s="6"/>
    </row>
    <row r="26" spans="1:9" x14ac:dyDescent="0.2">
      <c r="B26" s="7"/>
      <c r="C26" s="26"/>
      <c r="D26" s="26"/>
      <c r="I26" s="6"/>
    </row>
    <row r="27" spans="1:9" x14ac:dyDescent="0.2">
      <c r="B27" s="7"/>
    </row>
    <row r="28" spans="1:9" s="22" customFormat="1" x14ac:dyDescent="0.2">
      <c r="B28" s="7"/>
      <c r="E28" s="24"/>
      <c r="G28" s="22" t="s">
        <v>28</v>
      </c>
      <c r="H28" s="24"/>
      <c r="I28" s="20">
        <f>SUM(I6:I27)</f>
        <v>11260.349999999999</v>
      </c>
    </row>
    <row r="29" spans="1:9" x14ac:dyDescent="0.2">
      <c r="B29" s="7"/>
    </row>
    <row r="30" spans="1:9" x14ac:dyDescent="0.2">
      <c r="B30" s="7"/>
    </row>
    <row r="31" spans="1:9" x14ac:dyDescent="0.2">
      <c r="B31" s="7"/>
    </row>
    <row r="32" spans="1:9" x14ac:dyDescent="0.2">
      <c r="B32" s="7"/>
    </row>
    <row r="33" spans="2:2" x14ac:dyDescent="0.2">
      <c r="B33" s="7"/>
    </row>
    <row r="34" spans="2:2" x14ac:dyDescent="0.2">
      <c r="B34" s="7"/>
    </row>
  </sheetData>
  <phoneticPr fontId="0" type="noConversion"/>
  <pageMargins left="0.28000000000000003" right="0.42" top="1" bottom="1" header="0.5" footer="0.5"/>
  <pageSetup orientation="landscape" r:id="rId1"/>
  <headerFooter alignWithMargins="0">
    <oddHeader>&amp;L&amp;D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9"/>
  <sheetViews>
    <sheetView topLeftCell="A46" workbookViewId="0">
      <selection activeCell="F72" sqref="F72"/>
    </sheetView>
  </sheetViews>
  <sheetFormatPr defaultRowHeight="12.75" x14ac:dyDescent="0.2"/>
  <cols>
    <col min="1" max="1" width="32.28515625" bestFit="1" customWidth="1"/>
    <col min="2" max="2" width="10.140625" bestFit="1" customWidth="1"/>
    <col min="3" max="3" width="18" customWidth="1"/>
    <col min="4" max="4" width="28.5703125" bestFit="1" customWidth="1"/>
    <col min="5" max="6" width="10.140625" bestFit="1" customWidth="1"/>
    <col min="7" max="7" width="26.140625" customWidth="1"/>
    <col min="8" max="8" width="11.140625" style="10" customWidth="1"/>
    <col min="9" max="9" width="11.5703125" customWidth="1"/>
  </cols>
  <sheetData>
    <row r="2" spans="1:9" x14ac:dyDescent="0.2">
      <c r="A2" s="19" t="s">
        <v>51</v>
      </c>
      <c r="B2" s="19"/>
      <c r="C2" s="19"/>
      <c r="D2" s="19"/>
      <c r="E2" s="19"/>
      <c r="F2" s="19"/>
      <c r="G2" s="19"/>
      <c r="H2" s="23"/>
      <c r="I2" s="23"/>
    </row>
    <row r="3" spans="1:9" x14ac:dyDescent="0.2">
      <c r="I3" s="10"/>
    </row>
    <row r="4" spans="1:9" s="2" customFormat="1" ht="25.5" x14ac:dyDescent="0.2">
      <c r="A4" s="13"/>
      <c r="B4" s="14" t="s">
        <v>3</v>
      </c>
      <c r="C4" s="14" t="s">
        <v>20</v>
      </c>
      <c r="D4" s="14" t="s">
        <v>4</v>
      </c>
      <c r="E4" s="15" t="s">
        <v>2</v>
      </c>
      <c r="F4" s="14" t="s">
        <v>5</v>
      </c>
      <c r="G4" s="14" t="s">
        <v>6</v>
      </c>
      <c r="H4" s="16" t="s">
        <v>21</v>
      </c>
      <c r="I4" s="16" t="s">
        <v>22</v>
      </c>
    </row>
    <row r="6" spans="1:9" x14ac:dyDescent="0.2">
      <c r="A6" s="9" t="s">
        <v>53</v>
      </c>
      <c r="B6" s="7">
        <v>37517</v>
      </c>
      <c r="C6" t="s">
        <v>58</v>
      </c>
      <c r="E6">
        <v>500</v>
      </c>
      <c r="G6" t="s">
        <v>159</v>
      </c>
      <c r="H6" s="10">
        <v>500</v>
      </c>
      <c r="I6" s="6">
        <f t="shared" ref="I6:I12" si="0">E6-H6</f>
        <v>0</v>
      </c>
    </row>
    <row r="7" spans="1:9" x14ac:dyDescent="0.2">
      <c r="A7" s="9" t="s">
        <v>54</v>
      </c>
      <c r="B7" s="7">
        <v>37517</v>
      </c>
      <c r="C7" t="s">
        <v>58</v>
      </c>
      <c r="E7">
        <v>4178.12</v>
      </c>
      <c r="G7" t="s">
        <v>159</v>
      </c>
      <c r="H7" s="10">
        <v>4178.12</v>
      </c>
      <c r="I7" s="6">
        <f t="shared" si="0"/>
        <v>0</v>
      </c>
    </row>
    <row r="8" spans="1:9" x14ac:dyDescent="0.2">
      <c r="A8" s="5" t="s">
        <v>52</v>
      </c>
      <c r="B8" s="7">
        <v>37753</v>
      </c>
      <c r="C8" t="s">
        <v>57</v>
      </c>
      <c r="D8" t="s">
        <v>60</v>
      </c>
      <c r="E8" s="6">
        <v>185</v>
      </c>
      <c r="G8" t="s">
        <v>159</v>
      </c>
      <c r="H8" s="10">
        <v>185</v>
      </c>
      <c r="I8" s="6">
        <f>E8-H8</f>
        <v>0</v>
      </c>
    </row>
    <row r="9" spans="1:9" x14ac:dyDescent="0.2">
      <c r="A9" s="5" t="s">
        <v>56</v>
      </c>
      <c r="B9" s="7">
        <v>37855</v>
      </c>
      <c r="C9" t="s">
        <v>59</v>
      </c>
      <c r="D9" s="8" t="s">
        <v>60</v>
      </c>
      <c r="E9" s="6">
        <v>28.57</v>
      </c>
      <c r="G9" t="s">
        <v>159</v>
      </c>
      <c r="H9" s="10">
        <v>28.57</v>
      </c>
      <c r="I9" s="6">
        <f t="shared" si="0"/>
        <v>0</v>
      </c>
    </row>
    <row r="10" spans="1:9" x14ac:dyDescent="0.2">
      <c r="A10" s="5" t="s">
        <v>56</v>
      </c>
      <c r="B10" s="7">
        <v>37917</v>
      </c>
      <c r="C10" t="s">
        <v>13</v>
      </c>
      <c r="D10" s="8" t="s">
        <v>60</v>
      </c>
      <c r="E10" s="6">
        <v>28.57</v>
      </c>
      <c r="G10" t="s">
        <v>159</v>
      </c>
      <c r="H10" s="10">
        <v>28.57</v>
      </c>
      <c r="I10" s="6">
        <f t="shared" si="0"/>
        <v>0</v>
      </c>
    </row>
    <row r="11" spans="1:9" x14ac:dyDescent="0.2">
      <c r="A11" s="5" t="s">
        <v>56</v>
      </c>
      <c r="B11" s="7">
        <v>37917</v>
      </c>
      <c r="C11" t="s">
        <v>13</v>
      </c>
      <c r="D11" s="8" t="s">
        <v>60</v>
      </c>
      <c r="E11" s="6">
        <v>28.57</v>
      </c>
      <c r="G11" t="s">
        <v>159</v>
      </c>
      <c r="H11" s="10">
        <v>28.57</v>
      </c>
      <c r="I11" s="6">
        <f t="shared" si="0"/>
        <v>0</v>
      </c>
    </row>
    <row r="12" spans="1:9" x14ac:dyDescent="0.2">
      <c r="A12" s="5" t="s">
        <v>56</v>
      </c>
      <c r="B12" s="7">
        <v>37995</v>
      </c>
      <c r="C12" t="s">
        <v>78</v>
      </c>
      <c r="D12" s="8" t="s">
        <v>60</v>
      </c>
      <c r="E12" s="6">
        <v>28.57</v>
      </c>
      <c r="G12" t="s">
        <v>159</v>
      </c>
      <c r="H12" s="10">
        <v>28.57</v>
      </c>
      <c r="I12" s="6">
        <f t="shared" si="0"/>
        <v>0</v>
      </c>
    </row>
    <row r="13" spans="1:9" x14ac:dyDescent="0.2">
      <c r="A13" s="5" t="s">
        <v>56</v>
      </c>
      <c r="B13" s="7">
        <v>38327</v>
      </c>
      <c r="C13" t="s">
        <v>106</v>
      </c>
      <c r="D13" s="8" t="s">
        <v>60</v>
      </c>
      <c r="E13" s="6">
        <v>100</v>
      </c>
      <c r="G13" t="s">
        <v>159</v>
      </c>
      <c r="H13" s="10">
        <v>100</v>
      </c>
      <c r="I13" s="6">
        <f>E13-H13</f>
        <v>0</v>
      </c>
    </row>
    <row r="14" spans="1:9" x14ac:dyDescent="0.2">
      <c r="A14" s="5"/>
      <c r="B14" s="7"/>
      <c r="D14" s="8"/>
      <c r="E14" s="6"/>
      <c r="I14" s="6"/>
    </row>
    <row r="15" spans="1:9" x14ac:dyDescent="0.2">
      <c r="A15" s="5"/>
      <c r="B15" s="7"/>
      <c r="D15" s="8"/>
      <c r="E15" s="6"/>
      <c r="I15" s="6"/>
    </row>
    <row r="16" spans="1:9" x14ac:dyDescent="0.2">
      <c r="A16" s="54" t="s">
        <v>430</v>
      </c>
      <c r="B16" s="7">
        <v>37855</v>
      </c>
      <c r="C16" t="s">
        <v>59</v>
      </c>
      <c r="D16" s="8" t="s">
        <v>61</v>
      </c>
      <c r="E16" s="6">
        <v>4470</v>
      </c>
      <c r="F16" s="7">
        <v>41529</v>
      </c>
      <c r="G16" t="s">
        <v>831</v>
      </c>
      <c r="H16" s="10">
        <v>4470</v>
      </c>
      <c r="I16" s="6">
        <f>E16-H16</f>
        <v>0</v>
      </c>
    </row>
    <row r="17" spans="1:9" x14ac:dyDescent="0.2">
      <c r="A17" s="5" t="s">
        <v>55</v>
      </c>
      <c r="B17" s="7">
        <v>37867</v>
      </c>
      <c r="C17" t="s">
        <v>32</v>
      </c>
      <c r="D17" s="8" t="s">
        <v>61</v>
      </c>
      <c r="E17" s="6">
        <v>105</v>
      </c>
      <c r="I17" s="6"/>
    </row>
    <row r="18" spans="1:9" x14ac:dyDescent="0.2">
      <c r="A18" s="5"/>
      <c r="B18" s="7">
        <v>38034</v>
      </c>
      <c r="C18" t="s">
        <v>87</v>
      </c>
      <c r="D18" s="8"/>
      <c r="E18" s="6">
        <v>-105</v>
      </c>
      <c r="I18" s="6">
        <f>SUM(E17:E18)</f>
        <v>0</v>
      </c>
    </row>
    <row r="19" spans="1:9" x14ac:dyDescent="0.2">
      <c r="A19" t="s">
        <v>56</v>
      </c>
      <c r="B19" s="7">
        <v>39111</v>
      </c>
      <c r="C19" t="s">
        <v>214</v>
      </c>
      <c r="D19" t="s">
        <v>60</v>
      </c>
      <c r="E19" s="6">
        <v>1.29</v>
      </c>
      <c r="I19" s="6">
        <f t="shared" ref="I19:I41" si="1">E19-H19</f>
        <v>1.29</v>
      </c>
    </row>
    <row r="20" spans="1:9" x14ac:dyDescent="0.2">
      <c r="A20" t="s">
        <v>265</v>
      </c>
      <c r="B20" s="7">
        <v>39164</v>
      </c>
      <c r="C20" t="s">
        <v>221</v>
      </c>
      <c r="D20" s="8" t="s">
        <v>223</v>
      </c>
      <c r="E20" s="6">
        <v>2391.5</v>
      </c>
      <c r="F20" s="7">
        <v>41554</v>
      </c>
      <c r="G20" t="s">
        <v>837</v>
      </c>
      <c r="H20" s="10">
        <v>1804.28</v>
      </c>
      <c r="I20" s="6">
        <f t="shared" si="1"/>
        <v>587.22</v>
      </c>
    </row>
    <row r="21" spans="1:9" x14ac:dyDescent="0.2">
      <c r="A21" t="s">
        <v>56</v>
      </c>
      <c r="B21" s="7">
        <v>39164</v>
      </c>
      <c r="C21" t="s">
        <v>221</v>
      </c>
      <c r="D21" s="8" t="s">
        <v>60</v>
      </c>
      <c r="E21" s="6">
        <v>3.9</v>
      </c>
      <c r="I21" s="6">
        <f t="shared" si="1"/>
        <v>3.9</v>
      </c>
    </row>
    <row r="22" spans="1:9" x14ac:dyDescent="0.2">
      <c r="A22" t="s">
        <v>265</v>
      </c>
      <c r="B22" s="7">
        <v>39240</v>
      </c>
      <c r="C22" t="s">
        <v>240</v>
      </c>
      <c r="D22" s="8" t="s">
        <v>241</v>
      </c>
      <c r="E22" s="6">
        <v>515.67999999999995</v>
      </c>
      <c r="F22" s="7">
        <v>41389</v>
      </c>
      <c r="G22" s="26" t="s">
        <v>772</v>
      </c>
      <c r="H22" s="10">
        <v>37</v>
      </c>
    </row>
    <row r="23" spans="1:9" x14ac:dyDescent="0.2">
      <c r="A23" t="s">
        <v>265</v>
      </c>
      <c r="B23" s="7"/>
      <c r="D23" s="8"/>
      <c r="E23" s="6"/>
      <c r="F23" s="7">
        <v>41554</v>
      </c>
      <c r="G23" s="26" t="s">
        <v>837</v>
      </c>
      <c r="H23" s="10">
        <v>478.68</v>
      </c>
      <c r="I23" s="6">
        <f>E22-H22-H23</f>
        <v>0</v>
      </c>
    </row>
    <row r="24" spans="1:9" x14ac:dyDescent="0.2">
      <c r="A24" t="s">
        <v>239</v>
      </c>
      <c r="B24" s="7">
        <v>39240</v>
      </c>
      <c r="C24" t="s">
        <v>240</v>
      </c>
      <c r="D24" s="8" t="s">
        <v>60</v>
      </c>
      <c r="E24" s="6">
        <v>2.5299999999999998</v>
      </c>
      <c r="I24" s="6">
        <f t="shared" si="1"/>
        <v>2.5299999999999998</v>
      </c>
    </row>
    <row r="25" spans="1:9" x14ac:dyDescent="0.2">
      <c r="A25" s="5" t="s">
        <v>252</v>
      </c>
      <c r="B25" s="7">
        <v>39287</v>
      </c>
      <c r="C25" t="s">
        <v>245</v>
      </c>
      <c r="D25" s="8" t="s">
        <v>60</v>
      </c>
      <c r="E25" s="6">
        <v>55.2</v>
      </c>
      <c r="I25" s="6">
        <f t="shared" si="1"/>
        <v>55.2</v>
      </c>
    </row>
    <row r="26" spans="1:9" x14ac:dyDescent="0.2">
      <c r="A26" s="5" t="s">
        <v>265</v>
      </c>
      <c r="B26" s="7">
        <v>39372</v>
      </c>
      <c r="C26" t="s">
        <v>266</v>
      </c>
      <c r="D26" s="8" t="s">
        <v>267</v>
      </c>
      <c r="E26" s="6">
        <v>150</v>
      </c>
      <c r="I26" s="6">
        <f t="shared" si="1"/>
        <v>150</v>
      </c>
    </row>
    <row r="27" spans="1:9" x14ac:dyDescent="0.2">
      <c r="A27" s="5" t="s">
        <v>265</v>
      </c>
      <c r="B27" s="7">
        <v>39407</v>
      </c>
      <c r="C27" t="s">
        <v>268</v>
      </c>
      <c r="D27" s="8" t="s">
        <v>267</v>
      </c>
      <c r="E27" s="6">
        <v>150</v>
      </c>
      <c r="I27" s="6">
        <f t="shared" si="1"/>
        <v>150</v>
      </c>
    </row>
    <row r="28" spans="1:9" x14ac:dyDescent="0.2">
      <c r="A28" s="5" t="s">
        <v>265</v>
      </c>
      <c r="B28" s="7">
        <v>39796</v>
      </c>
      <c r="C28" t="s">
        <v>272</v>
      </c>
      <c r="D28" s="8" t="s">
        <v>267</v>
      </c>
      <c r="E28" s="6">
        <v>150</v>
      </c>
      <c r="I28" s="6">
        <f t="shared" si="1"/>
        <v>150</v>
      </c>
    </row>
    <row r="29" spans="1:9" x14ac:dyDescent="0.2">
      <c r="A29" s="5" t="s">
        <v>265</v>
      </c>
      <c r="B29" s="7">
        <v>39477</v>
      </c>
      <c r="C29" t="s">
        <v>278</v>
      </c>
      <c r="D29" s="8" t="s">
        <v>267</v>
      </c>
      <c r="E29" s="6">
        <v>150</v>
      </c>
      <c r="I29" s="6">
        <f t="shared" si="1"/>
        <v>150</v>
      </c>
    </row>
    <row r="30" spans="1:9" x14ac:dyDescent="0.2">
      <c r="A30" s="5" t="s">
        <v>265</v>
      </c>
      <c r="B30" s="7">
        <v>39493</v>
      </c>
      <c r="C30" t="s">
        <v>285</v>
      </c>
      <c r="D30" s="8" t="s">
        <v>267</v>
      </c>
      <c r="E30" s="6">
        <v>150</v>
      </c>
      <c r="I30" s="6">
        <f t="shared" si="1"/>
        <v>150</v>
      </c>
    </row>
    <row r="31" spans="1:9" x14ac:dyDescent="0.2">
      <c r="A31" s="5" t="s">
        <v>265</v>
      </c>
      <c r="B31" s="7">
        <v>39526</v>
      </c>
      <c r="C31" t="s">
        <v>288</v>
      </c>
      <c r="D31" s="8" t="s">
        <v>267</v>
      </c>
      <c r="E31" s="6">
        <v>150</v>
      </c>
      <c r="I31" s="6">
        <f t="shared" si="1"/>
        <v>150</v>
      </c>
    </row>
    <row r="32" spans="1:9" x14ac:dyDescent="0.2">
      <c r="A32" s="5" t="s">
        <v>297</v>
      </c>
      <c r="B32" s="7">
        <v>39581</v>
      </c>
      <c r="C32" t="s">
        <v>298</v>
      </c>
      <c r="D32" s="8" t="s">
        <v>267</v>
      </c>
      <c r="E32" s="6">
        <v>300</v>
      </c>
      <c r="I32" s="6">
        <f t="shared" si="1"/>
        <v>300</v>
      </c>
    </row>
    <row r="33" spans="1:9" x14ac:dyDescent="0.2">
      <c r="A33" s="5" t="s">
        <v>297</v>
      </c>
      <c r="B33" s="7">
        <v>39647</v>
      </c>
      <c r="C33" t="s">
        <v>309</v>
      </c>
      <c r="D33" s="8" t="s">
        <v>311</v>
      </c>
      <c r="E33" s="6">
        <v>200</v>
      </c>
      <c r="F33" s="7">
        <v>41389</v>
      </c>
      <c r="G33" s="26" t="s">
        <v>772</v>
      </c>
      <c r="H33" s="10">
        <v>200</v>
      </c>
      <c r="I33" s="6">
        <f t="shared" si="1"/>
        <v>0</v>
      </c>
    </row>
    <row r="34" spans="1:9" x14ac:dyDescent="0.2">
      <c r="A34" t="s">
        <v>402</v>
      </c>
      <c r="B34" s="7">
        <v>40225</v>
      </c>
      <c r="C34" t="s">
        <v>403</v>
      </c>
      <c r="D34" t="s">
        <v>404</v>
      </c>
      <c r="E34" s="6">
        <v>100</v>
      </c>
      <c r="F34" s="7">
        <v>41197</v>
      </c>
      <c r="G34" t="s">
        <v>711</v>
      </c>
      <c r="H34" s="10">
        <v>100</v>
      </c>
      <c r="I34" s="6">
        <f t="shared" si="1"/>
        <v>0</v>
      </c>
    </row>
    <row r="35" spans="1:9" x14ac:dyDescent="0.2">
      <c r="A35" t="s">
        <v>402</v>
      </c>
      <c r="B35" s="7">
        <v>40242</v>
      </c>
      <c r="C35" t="s">
        <v>406</v>
      </c>
      <c r="D35" t="s">
        <v>404</v>
      </c>
      <c r="E35" s="6">
        <v>100</v>
      </c>
      <c r="F35" s="7">
        <v>41197</v>
      </c>
      <c r="G35" t="s">
        <v>711</v>
      </c>
      <c r="H35" s="10">
        <v>100</v>
      </c>
      <c r="I35" s="6">
        <f t="shared" si="1"/>
        <v>0</v>
      </c>
    </row>
    <row r="36" spans="1:9" x14ac:dyDescent="0.2">
      <c r="A36" t="s">
        <v>402</v>
      </c>
      <c r="B36" s="7">
        <v>40303</v>
      </c>
      <c r="C36" t="s">
        <v>422</v>
      </c>
      <c r="D36" t="s">
        <v>404</v>
      </c>
      <c r="E36" s="6">
        <v>100</v>
      </c>
      <c r="F36" s="7">
        <v>41197</v>
      </c>
      <c r="G36" t="s">
        <v>711</v>
      </c>
      <c r="H36" s="10">
        <v>100</v>
      </c>
      <c r="I36" s="6">
        <f t="shared" si="1"/>
        <v>0</v>
      </c>
    </row>
    <row r="37" spans="1:9" x14ac:dyDescent="0.2">
      <c r="A37" t="s">
        <v>430</v>
      </c>
      <c r="B37" s="7">
        <v>40336</v>
      </c>
      <c r="C37" t="s">
        <v>425</v>
      </c>
      <c r="D37" t="s">
        <v>404</v>
      </c>
      <c r="E37" s="6">
        <v>100</v>
      </c>
      <c r="F37" s="7">
        <v>41197</v>
      </c>
      <c r="G37" t="s">
        <v>711</v>
      </c>
      <c r="H37" s="10">
        <v>100</v>
      </c>
      <c r="I37" s="6">
        <f t="shared" si="1"/>
        <v>0</v>
      </c>
    </row>
    <row r="38" spans="1:9" x14ac:dyDescent="0.2">
      <c r="A38" t="s">
        <v>430</v>
      </c>
      <c r="B38" s="7">
        <v>40380</v>
      </c>
      <c r="C38" t="s">
        <v>431</v>
      </c>
      <c r="D38" t="s">
        <v>404</v>
      </c>
      <c r="E38" s="6">
        <v>100</v>
      </c>
      <c r="F38" s="7">
        <v>41197</v>
      </c>
      <c r="G38" t="s">
        <v>711</v>
      </c>
      <c r="H38" s="10">
        <v>100</v>
      </c>
      <c r="I38" s="6">
        <f t="shared" si="1"/>
        <v>0</v>
      </c>
    </row>
    <row r="39" spans="1:9" x14ac:dyDescent="0.2">
      <c r="A39" t="s">
        <v>430</v>
      </c>
      <c r="B39" s="7">
        <v>40500</v>
      </c>
      <c r="C39" t="s">
        <v>451</v>
      </c>
      <c r="D39" t="s">
        <v>404</v>
      </c>
      <c r="E39" s="6">
        <v>101.41</v>
      </c>
      <c r="F39" s="7">
        <v>41197</v>
      </c>
      <c r="G39" t="s">
        <v>711</v>
      </c>
      <c r="H39" s="10">
        <v>101.41</v>
      </c>
      <c r="I39" s="6">
        <f t="shared" si="1"/>
        <v>0</v>
      </c>
    </row>
    <row r="40" spans="1:9" x14ac:dyDescent="0.2">
      <c r="A40" t="s">
        <v>430</v>
      </c>
      <c r="B40" s="7">
        <v>40519</v>
      </c>
      <c r="C40" t="s">
        <v>467</v>
      </c>
      <c r="D40" t="s">
        <v>468</v>
      </c>
      <c r="E40" s="6">
        <v>13892.69</v>
      </c>
      <c r="F40" s="7">
        <v>40689</v>
      </c>
      <c r="G40" t="s">
        <v>511</v>
      </c>
      <c r="H40" s="45">
        <v>13892.69</v>
      </c>
      <c r="I40" s="6">
        <f t="shared" si="1"/>
        <v>0</v>
      </c>
    </row>
    <row r="41" spans="1:9" x14ac:dyDescent="0.2">
      <c r="A41" t="s">
        <v>430</v>
      </c>
      <c r="B41" s="7">
        <v>40598</v>
      </c>
      <c r="C41" t="s">
        <v>478</v>
      </c>
      <c r="D41" t="s">
        <v>479</v>
      </c>
      <c r="E41" s="6">
        <v>8813.5</v>
      </c>
      <c r="F41" s="7">
        <v>40718</v>
      </c>
      <c r="G41" t="s">
        <v>517</v>
      </c>
      <c r="H41" s="45">
        <v>8813.5</v>
      </c>
      <c r="I41" s="6">
        <f t="shared" si="1"/>
        <v>0</v>
      </c>
    </row>
    <row r="42" spans="1:9" x14ac:dyDescent="0.2">
      <c r="A42" t="s">
        <v>430</v>
      </c>
      <c r="B42" s="7">
        <v>40669</v>
      </c>
      <c r="C42" t="s">
        <v>502</v>
      </c>
      <c r="D42" t="s">
        <v>503</v>
      </c>
      <c r="E42" s="30">
        <v>11221</v>
      </c>
      <c r="F42" s="7">
        <v>40854</v>
      </c>
      <c r="G42" t="s">
        <v>561</v>
      </c>
      <c r="H42" s="44">
        <v>3055.83</v>
      </c>
    </row>
    <row r="43" spans="1:9" x14ac:dyDescent="0.2">
      <c r="A43" t="s">
        <v>430</v>
      </c>
      <c r="B43" s="7"/>
      <c r="E43" s="30"/>
      <c r="F43" s="7">
        <v>41806</v>
      </c>
      <c r="G43" t="s">
        <v>900</v>
      </c>
      <c r="H43" s="44">
        <v>8165.17</v>
      </c>
      <c r="I43" s="6">
        <f>E42-H42-H43</f>
        <v>0</v>
      </c>
    </row>
    <row r="44" spans="1:9" x14ac:dyDescent="0.2">
      <c r="A44" t="s">
        <v>297</v>
      </c>
      <c r="B44" s="7">
        <v>40911</v>
      </c>
      <c r="C44" t="s">
        <v>585</v>
      </c>
      <c r="D44" t="s">
        <v>595</v>
      </c>
      <c r="E44" s="30">
        <v>4991.5</v>
      </c>
      <c r="F44" s="7">
        <v>41030</v>
      </c>
      <c r="G44" t="s">
        <v>664</v>
      </c>
      <c r="H44" s="44">
        <v>4991.5</v>
      </c>
      <c r="I44" s="6">
        <f>E44-H44</f>
        <v>0</v>
      </c>
    </row>
    <row r="45" spans="1:9" x14ac:dyDescent="0.2">
      <c r="A45" s="26" t="s">
        <v>402</v>
      </c>
      <c r="B45" s="7">
        <v>41135</v>
      </c>
      <c r="C45" s="26" t="s">
        <v>290</v>
      </c>
      <c r="D45" s="26" t="s">
        <v>683</v>
      </c>
      <c r="E45" s="6">
        <v>720.1</v>
      </c>
      <c r="F45" s="7">
        <v>41197</v>
      </c>
      <c r="G45" t="s">
        <v>711</v>
      </c>
      <c r="H45" s="10">
        <v>720.1</v>
      </c>
      <c r="I45" s="6">
        <f t="shared" ref="I45:I48" si="2">E45-H45</f>
        <v>0</v>
      </c>
    </row>
    <row r="46" spans="1:9" s="26" customFormat="1" x14ac:dyDescent="0.2">
      <c r="A46" s="26" t="s">
        <v>297</v>
      </c>
      <c r="B46" s="37">
        <v>40931</v>
      </c>
      <c r="C46" s="26" t="s">
        <v>599</v>
      </c>
      <c r="D46" s="26" t="s">
        <v>600</v>
      </c>
      <c r="E46" s="51">
        <v>605</v>
      </c>
      <c r="F46" s="7">
        <v>41554</v>
      </c>
      <c r="G46" s="26" t="s">
        <v>837</v>
      </c>
      <c r="H46" s="27">
        <v>605</v>
      </c>
      <c r="I46" s="6">
        <f t="shared" si="2"/>
        <v>0</v>
      </c>
    </row>
    <row r="47" spans="1:9" x14ac:dyDescent="0.2">
      <c r="A47" s="26" t="s">
        <v>402</v>
      </c>
      <c r="B47" s="7">
        <v>41282</v>
      </c>
      <c r="C47" s="26" t="s">
        <v>738</v>
      </c>
      <c r="D47" s="26" t="s">
        <v>739</v>
      </c>
      <c r="E47" s="51">
        <v>15012</v>
      </c>
      <c r="F47" s="7">
        <v>41389</v>
      </c>
      <c r="G47" s="26" t="s">
        <v>772</v>
      </c>
      <c r="H47" s="10">
        <v>15012</v>
      </c>
      <c r="I47" s="6">
        <f t="shared" si="2"/>
        <v>0</v>
      </c>
    </row>
    <row r="48" spans="1:9" x14ac:dyDescent="0.2">
      <c r="A48" s="26" t="s">
        <v>402</v>
      </c>
      <c r="B48" s="7">
        <v>41346</v>
      </c>
      <c r="C48" s="26" t="s">
        <v>763</v>
      </c>
      <c r="D48" s="26" t="s">
        <v>764</v>
      </c>
      <c r="E48" s="51">
        <v>950.71</v>
      </c>
      <c r="F48" s="7">
        <v>41375</v>
      </c>
      <c r="G48" s="26" t="s">
        <v>843</v>
      </c>
      <c r="H48" s="10">
        <v>950.71</v>
      </c>
      <c r="I48" s="6">
        <f t="shared" si="2"/>
        <v>0</v>
      </c>
    </row>
    <row r="49" spans="1:9" x14ac:dyDescent="0.2">
      <c r="A49" s="26" t="s">
        <v>265</v>
      </c>
      <c r="B49" s="7">
        <v>41408</v>
      </c>
      <c r="C49" s="26" t="s">
        <v>788</v>
      </c>
      <c r="D49" s="26" t="s">
        <v>789</v>
      </c>
      <c r="E49" s="51">
        <v>-100</v>
      </c>
      <c r="F49" s="7"/>
      <c r="I49" s="6"/>
    </row>
    <row r="50" spans="1:9" x14ac:dyDescent="0.2">
      <c r="A50" s="26" t="s">
        <v>265</v>
      </c>
      <c r="B50" s="7">
        <v>41430</v>
      </c>
      <c r="C50" s="26" t="s">
        <v>790</v>
      </c>
      <c r="D50" s="26" t="s">
        <v>789</v>
      </c>
      <c r="E50" s="51">
        <v>100</v>
      </c>
      <c r="F50" s="7"/>
      <c r="I50" s="6">
        <f>E49+E50</f>
        <v>0</v>
      </c>
    </row>
    <row r="51" spans="1:9" x14ac:dyDescent="0.2">
      <c r="A51" s="26" t="s">
        <v>265</v>
      </c>
      <c r="B51" s="7">
        <v>41473</v>
      </c>
      <c r="C51" s="26" t="s">
        <v>811</v>
      </c>
      <c r="D51" s="26" t="s">
        <v>812</v>
      </c>
      <c r="E51" s="51">
        <v>70.5</v>
      </c>
      <c r="F51" s="7">
        <v>41554</v>
      </c>
      <c r="G51" t="s">
        <v>837</v>
      </c>
      <c r="H51" s="10">
        <v>70.5</v>
      </c>
      <c r="I51" s="6">
        <f t="shared" ref="I51:I72" si="3">E51-H51</f>
        <v>0</v>
      </c>
    </row>
    <row r="52" spans="1:9" x14ac:dyDescent="0.2">
      <c r="A52" s="26" t="s">
        <v>265</v>
      </c>
      <c r="B52" s="7">
        <v>41502</v>
      </c>
      <c r="C52" s="26" t="s">
        <v>822</v>
      </c>
      <c r="D52" s="26"/>
      <c r="E52" s="51">
        <v>2262.0500000000002</v>
      </c>
      <c r="F52" s="7">
        <v>41554</v>
      </c>
      <c r="G52" t="s">
        <v>837</v>
      </c>
      <c r="H52" s="10">
        <v>2262.0500000000002</v>
      </c>
      <c r="I52" s="6">
        <f t="shared" si="3"/>
        <v>0</v>
      </c>
    </row>
    <row r="53" spans="1:9" x14ac:dyDescent="0.2">
      <c r="A53" s="8" t="s">
        <v>430</v>
      </c>
      <c r="B53" s="7">
        <v>41684</v>
      </c>
      <c r="C53" s="26" t="s">
        <v>864</v>
      </c>
      <c r="D53" s="26" t="s">
        <v>865</v>
      </c>
      <c r="E53" s="51">
        <v>517.38</v>
      </c>
      <c r="F53" s="7">
        <v>41722</v>
      </c>
      <c r="G53" t="s">
        <v>875</v>
      </c>
      <c r="H53" s="10">
        <v>517.38</v>
      </c>
      <c r="I53" s="6">
        <f t="shared" si="3"/>
        <v>0</v>
      </c>
    </row>
    <row r="54" spans="1:9" x14ac:dyDescent="0.2">
      <c r="A54" s="8" t="s">
        <v>430</v>
      </c>
      <c r="B54" s="7">
        <v>41803</v>
      </c>
      <c r="C54" s="26" t="s">
        <v>893</v>
      </c>
      <c r="D54" s="26" t="s">
        <v>894</v>
      </c>
      <c r="E54" s="6">
        <v>823.12</v>
      </c>
      <c r="G54" s="66" t="s">
        <v>1058</v>
      </c>
      <c r="H54" s="67">
        <v>823.12</v>
      </c>
      <c r="I54" s="6">
        <f t="shared" si="3"/>
        <v>0</v>
      </c>
    </row>
    <row r="55" spans="1:9" x14ac:dyDescent="0.2">
      <c r="A55" s="5" t="s">
        <v>430</v>
      </c>
      <c r="B55" s="7">
        <v>41873</v>
      </c>
      <c r="C55" s="26" t="s">
        <v>379</v>
      </c>
      <c r="D55" s="26" t="s">
        <v>905</v>
      </c>
      <c r="E55" s="6">
        <v>542.51</v>
      </c>
      <c r="F55" s="7">
        <v>41892</v>
      </c>
      <c r="G55" t="s">
        <v>910</v>
      </c>
      <c r="H55" s="10">
        <v>542.51</v>
      </c>
      <c r="I55" s="6">
        <f t="shared" si="3"/>
        <v>0</v>
      </c>
    </row>
    <row r="56" spans="1:9" x14ac:dyDescent="0.2">
      <c r="A56" s="5" t="s">
        <v>430</v>
      </c>
      <c r="B56" s="7">
        <v>41907</v>
      </c>
      <c r="C56" s="26" t="s">
        <v>908</v>
      </c>
      <c r="D56" s="26" t="s">
        <v>909</v>
      </c>
      <c r="E56" s="6">
        <v>16761</v>
      </c>
      <c r="G56" s="66" t="s">
        <v>1058</v>
      </c>
      <c r="H56" s="67">
        <v>16761</v>
      </c>
      <c r="I56" s="6">
        <f t="shared" si="3"/>
        <v>0</v>
      </c>
    </row>
    <row r="57" spans="1:9" x14ac:dyDescent="0.2">
      <c r="A57" s="40" t="s">
        <v>430</v>
      </c>
      <c r="B57" s="7">
        <v>42355</v>
      </c>
      <c r="C57" s="26" t="s">
        <v>987</v>
      </c>
      <c r="D57" s="26" t="s">
        <v>988</v>
      </c>
      <c r="E57" s="6">
        <v>50</v>
      </c>
      <c r="G57" s="66" t="s">
        <v>1058</v>
      </c>
      <c r="H57" s="67">
        <v>50</v>
      </c>
      <c r="I57" s="6">
        <f t="shared" si="3"/>
        <v>0</v>
      </c>
    </row>
    <row r="58" spans="1:9" x14ac:dyDescent="0.2">
      <c r="A58" s="40" t="s">
        <v>430</v>
      </c>
      <c r="B58" s="7">
        <v>42426</v>
      </c>
      <c r="C58" s="26" t="s">
        <v>1016</v>
      </c>
      <c r="D58" s="26" t="s">
        <v>988</v>
      </c>
      <c r="E58" s="6">
        <v>50</v>
      </c>
      <c r="G58" s="66" t="s">
        <v>1058</v>
      </c>
      <c r="H58" s="67">
        <v>50</v>
      </c>
      <c r="I58" s="6">
        <f t="shared" si="3"/>
        <v>0</v>
      </c>
    </row>
    <row r="59" spans="1:9" x14ac:dyDescent="0.2">
      <c r="A59" s="40" t="s">
        <v>430</v>
      </c>
      <c r="B59" s="7">
        <v>42473</v>
      </c>
      <c r="C59" s="26" t="s">
        <v>1033</v>
      </c>
      <c r="D59" s="26" t="s">
        <v>988</v>
      </c>
      <c r="E59" s="6">
        <v>50</v>
      </c>
      <c r="G59" s="66" t="s">
        <v>1058</v>
      </c>
      <c r="H59" s="67">
        <v>50</v>
      </c>
      <c r="I59" s="6">
        <f t="shared" si="3"/>
        <v>0</v>
      </c>
    </row>
    <row r="60" spans="1:9" x14ac:dyDescent="0.2">
      <c r="A60" s="40" t="s">
        <v>430</v>
      </c>
      <c r="B60" s="7">
        <v>42515</v>
      </c>
      <c r="C60" s="26" t="s">
        <v>1038</v>
      </c>
      <c r="D60" s="26" t="s">
        <v>988</v>
      </c>
      <c r="E60" s="6">
        <v>50</v>
      </c>
      <c r="G60" s="66" t="s">
        <v>1058</v>
      </c>
      <c r="H60" s="67">
        <v>50</v>
      </c>
      <c r="I60" s="6">
        <f t="shared" si="3"/>
        <v>0</v>
      </c>
    </row>
    <row r="61" spans="1:9" x14ac:dyDescent="0.2">
      <c r="A61" s="40" t="s">
        <v>430</v>
      </c>
      <c r="B61" s="7">
        <v>42549</v>
      </c>
      <c r="C61" s="26" t="s">
        <v>508</v>
      </c>
      <c r="D61" s="26" t="s">
        <v>988</v>
      </c>
      <c r="E61" s="6">
        <v>50</v>
      </c>
      <c r="G61" s="66" t="s">
        <v>1058</v>
      </c>
      <c r="H61" s="67">
        <v>50</v>
      </c>
      <c r="I61" s="6">
        <f t="shared" si="3"/>
        <v>0</v>
      </c>
    </row>
    <row r="62" spans="1:9" x14ac:dyDescent="0.2">
      <c r="A62" s="40" t="s">
        <v>430</v>
      </c>
      <c r="B62" s="7">
        <v>42585</v>
      </c>
      <c r="C62" s="26" t="s">
        <v>509</v>
      </c>
      <c r="D62" s="26" t="s">
        <v>988</v>
      </c>
      <c r="E62" s="6">
        <v>50</v>
      </c>
      <c r="G62" s="47"/>
      <c r="H62" s="70"/>
      <c r="I62" s="6">
        <f t="shared" si="3"/>
        <v>50</v>
      </c>
    </row>
    <row r="63" spans="1:9" x14ac:dyDescent="0.2">
      <c r="A63" s="40" t="s">
        <v>430</v>
      </c>
      <c r="B63" s="7">
        <v>42590</v>
      </c>
      <c r="C63" s="26" t="s">
        <v>506</v>
      </c>
      <c r="D63" s="26" t="s">
        <v>1065</v>
      </c>
      <c r="E63" s="6">
        <v>803</v>
      </c>
      <c r="G63" s="47"/>
      <c r="H63" s="70"/>
      <c r="I63" s="6">
        <f t="shared" si="3"/>
        <v>803</v>
      </c>
    </row>
    <row r="64" spans="1:9" s="47" customFormat="1" x14ac:dyDescent="0.2">
      <c r="A64" s="68" t="s">
        <v>430</v>
      </c>
      <c r="B64" s="48">
        <v>42646</v>
      </c>
      <c r="C64" s="69" t="s">
        <v>33</v>
      </c>
      <c r="D64" s="69" t="s">
        <v>988</v>
      </c>
      <c r="E64" s="49">
        <v>50</v>
      </c>
      <c r="H64" s="70"/>
      <c r="I64" s="49">
        <f t="shared" si="3"/>
        <v>50</v>
      </c>
    </row>
    <row r="65" spans="1:10" s="47" customFormat="1" x14ac:dyDescent="0.2">
      <c r="A65" s="68" t="s">
        <v>430</v>
      </c>
      <c r="B65" s="48">
        <v>42790</v>
      </c>
      <c r="C65" s="69" t="s">
        <v>1091</v>
      </c>
      <c r="D65" s="69" t="s">
        <v>988</v>
      </c>
      <c r="E65" s="49">
        <v>50</v>
      </c>
      <c r="H65" s="70"/>
      <c r="I65" s="49">
        <f t="shared" si="3"/>
        <v>50</v>
      </c>
    </row>
    <row r="66" spans="1:10" x14ac:dyDescent="0.2">
      <c r="A66" s="71" t="s">
        <v>430</v>
      </c>
      <c r="B66" s="7">
        <v>42790</v>
      </c>
      <c r="C66" s="69" t="s">
        <v>1091</v>
      </c>
      <c r="D66" s="38" t="s">
        <v>1092</v>
      </c>
      <c r="E66" s="6">
        <v>1019</v>
      </c>
      <c r="I66" s="6">
        <f t="shared" si="3"/>
        <v>1019</v>
      </c>
    </row>
    <row r="67" spans="1:10" x14ac:dyDescent="0.2">
      <c r="A67" s="71" t="s">
        <v>430</v>
      </c>
      <c r="B67" s="7">
        <v>42835</v>
      </c>
      <c r="C67" s="69" t="s">
        <v>1103</v>
      </c>
      <c r="D67" s="38" t="s">
        <v>988</v>
      </c>
      <c r="E67" s="6">
        <v>50</v>
      </c>
      <c r="I67" s="6">
        <f t="shared" si="3"/>
        <v>50</v>
      </c>
    </row>
    <row r="68" spans="1:10" x14ac:dyDescent="0.2">
      <c r="A68" s="71" t="s">
        <v>430</v>
      </c>
      <c r="B68" s="7">
        <v>42873</v>
      </c>
      <c r="C68" s="69" t="s">
        <v>1120</v>
      </c>
      <c r="D68" s="38" t="s">
        <v>988</v>
      </c>
      <c r="E68" s="6">
        <v>50</v>
      </c>
      <c r="I68" s="6">
        <f t="shared" si="3"/>
        <v>50</v>
      </c>
    </row>
    <row r="69" spans="1:10" x14ac:dyDescent="0.2">
      <c r="A69" s="71" t="s">
        <v>265</v>
      </c>
      <c r="B69" s="7">
        <v>42873</v>
      </c>
      <c r="C69" s="69" t="s">
        <v>1120</v>
      </c>
      <c r="D69" s="38" t="s">
        <v>1121</v>
      </c>
      <c r="E69" s="6">
        <v>200</v>
      </c>
      <c r="I69" s="6">
        <f t="shared" si="3"/>
        <v>200</v>
      </c>
    </row>
    <row r="70" spans="1:10" x14ac:dyDescent="0.2">
      <c r="A70" s="71" t="s">
        <v>430</v>
      </c>
      <c r="B70" s="7">
        <v>42914</v>
      </c>
      <c r="C70" s="69" t="s">
        <v>1127</v>
      </c>
      <c r="D70" s="38" t="s">
        <v>988</v>
      </c>
      <c r="E70" s="6">
        <v>50</v>
      </c>
      <c r="I70" s="6">
        <f t="shared" si="3"/>
        <v>50</v>
      </c>
    </row>
    <row r="71" spans="1:10" x14ac:dyDescent="0.2">
      <c r="A71" s="71" t="s">
        <v>430</v>
      </c>
      <c r="B71" s="7">
        <v>42972</v>
      </c>
      <c r="C71" s="69" t="s">
        <v>1149</v>
      </c>
      <c r="D71" s="38" t="s">
        <v>1150</v>
      </c>
      <c r="E71" s="6">
        <v>8018</v>
      </c>
      <c r="I71" s="6">
        <f t="shared" si="3"/>
        <v>8018</v>
      </c>
    </row>
    <row r="72" spans="1:10" x14ac:dyDescent="0.2">
      <c r="A72" s="71" t="s">
        <v>430</v>
      </c>
      <c r="B72" s="7">
        <v>42972</v>
      </c>
      <c r="C72" s="69" t="s">
        <v>1149</v>
      </c>
      <c r="D72" s="38" t="s">
        <v>1150</v>
      </c>
      <c r="E72" s="6">
        <v>867.04</v>
      </c>
      <c r="I72" s="6">
        <f t="shared" si="3"/>
        <v>867.04</v>
      </c>
    </row>
    <row r="73" spans="1:10" x14ac:dyDescent="0.2">
      <c r="A73" s="71" t="s">
        <v>430</v>
      </c>
      <c r="B73" s="7">
        <v>42972</v>
      </c>
      <c r="C73" s="69"/>
      <c r="D73" s="38"/>
      <c r="E73" s="6"/>
      <c r="I73" s="6"/>
    </row>
    <row r="74" spans="1:10" x14ac:dyDescent="0.2">
      <c r="A74" s="5"/>
      <c r="B74" s="7"/>
      <c r="D74" s="8"/>
      <c r="E74" s="6"/>
      <c r="G74" s="26" t="s">
        <v>28</v>
      </c>
      <c r="H74" s="27"/>
      <c r="I74" s="51">
        <f>SUM(I16:I72)</f>
        <v>13057.18</v>
      </c>
      <c r="J74" s="26"/>
    </row>
    <row r="75" spans="1:10" x14ac:dyDescent="0.2">
      <c r="A75" s="5"/>
      <c r="B75" s="7"/>
      <c r="D75" s="8"/>
      <c r="E75" s="6"/>
      <c r="I75" s="6"/>
    </row>
    <row r="76" spans="1:10" x14ac:dyDescent="0.2">
      <c r="A76" s="5"/>
      <c r="B76" s="7"/>
      <c r="D76" s="8"/>
      <c r="E76" s="6"/>
      <c r="I76" s="6"/>
    </row>
    <row r="77" spans="1:10" x14ac:dyDescent="0.2">
      <c r="A77" s="5"/>
      <c r="B77" s="7"/>
      <c r="D77" s="8"/>
      <c r="E77" s="6"/>
      <c r="I77" s="6"/>
    </row>
    <row r="79" spans="1:10" x14ac:dyDescent="0.2">
      <c r="I79" s="6"/>
    </row>
  </sheetData>
  <phoneticPr fontId="0" type="noConversion"/>
  <pageMargins left="0.3" right="0.39" top="1.02" bottom="1" header="0.5" footer="0.5"/>
  <pageSetup scale="85" orientation="landscape" r:id="rId1"/>
  <headerFooter alignWithMargins="0">
    <oddHeader>&amp;L&amp;D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workbookViewId="0">
      <pane ySplit="4" topLeftCell="A5" activePane="bottomLeft" state="frozen"/>
      <selection pane="bottomLeft" activeCell="I27" sqref="I27:I28"/>
    </sheetView>
  </sheetViews>
  <sheetFormatPr defaultRowHeight="12.75" x14ac:dyDescent="0.2"/>
  <cols>
    <col min="1" max="1" width="34.42578125" bestFit="1" customWidth="1"/>
    <col min="2" max="2" width="10.140625" bestFit="1" customWidth="1"/>
    <col min="3" max="3" width="18" bestFit="1" customWidth="1"/>
    <col min="4" max="4" width="15.42578125" bestFit="1" customWidth="1"/>
    <col min="5" max="5" width="10.140625" bestFit="1" customWidth="1"/>
    <col min="7" max="7" width="22.42578125" customWidth="1"/>
    <col min="8" max="8" width="11.7109375" style="10" bestFit="1" customWidth="1"/>
    <col min="9" max="9" width="11.28515625" customWidth="1"/>
  </cols>
  <sheetData>
    <row r="2" spans="1:9" x14ac:dyDescent="0.2">
      <c r="A2" s="19" t="s">
        <v>62</v>
      </c>
      <c r="B2" s="19"/>
      <c r="C2" s="19"/>
      <c r="D2" s="19"/>
      <c r="E2" s="19"/>
      <c r="F2" s="19"/>
      <c r="G2" s="19"/>
      <c r="H2" s="23"/>
      <c r="I2" s="23"/>
    </row>
    <row r="3" spans="1:9" x14ac:dyDescent="0.2">
      <c r="I3" s="10"/>
    </row>
    <row r="4" spans="1:9" ht="25.5" x14ac:dyDescent="0.2">
      <c r="A4" s="2"/>
      <c r="B4" s="1" t="s">
        <v>3</v>
      </c>
      <c r="C4" s="1" t="s">
        <v>20</v>
      </c>
      <c r="D4" s="1" t="s">
        <v>4</v>
      </c>
      <c r="E4" s="3" t="s">
        <v>2</v>
      </c>
      <c r="F4" s="1" t="s">
        <v>5</v>
      </c>
      <c r="G4" s="1" t="s">
        <v>6</v>
      </c>
      <c r="H4" s="11" t="s">
        <v>21</v>
      </c>
      <c r="I4" s="11" t="s">
        <v>22</v>
      </c>
    </row>
    <row r="6" spans="1:9" x14ac:dyDescent="0.2">
      <c r="A6" s="5" t="s">
        <v>64</v>
      </c>
      <c r="B6" s="7">
        <v>37491</v>
      </c>
      <c r="C6" t="s">
        <v>66</v>
      </c>
      <c r="E6" s="6">
        <v>2466.5300000000002</v>
      </c>
      <c r="F6" s="7">
        <v>38113</v>
      </c>
      <c r="G6" t="s">
        <v>96</v>
      </c>
    </row>
    <row r="7" spans="1:9" x14ac:dyDescent="0.2">
      <c r="A7" s="5"/>
      <c r="B7" s="7"/>
      <c r="E7" s="6"/>
      <c r="F7" s="7"/>
      <c r="G7" t="s">
        <v>92</v>
      </c>
      <c r="H7" s="10">
        <v>973</v>
      </c>
    </row>
    <row r="8" spans="1:9" x14ac:dyDescent="0.2">
      <c r="A8" s="5"/>
      <c r="B8" s="7"/>
      <c r="E8" s="6"/>
      <c r="F8" s="7"/>
      <c r="G8" t="s">
        <v>93</v>
      </c>
      <c r="H8" s="10">
        <v>765</v>
      </c>
      <c r="I8" s="6"/>
    </row>
    <row r="9" spans="1:9" x14ac:dyDescent="0.2">
      <c r="A9" s="5"/>
      <c r="B9" s="7"/>
      <c r="E9" s="6"/>
      <c r="F9" s="7"/>
      <c r="G9" t="s">
        <v>94</v>
      </c>
      <c r="H9" s="10">
        <v>596.25</v>
      </c>
    </row>
    <row r="10" spans="1:9" x14ac:dyDescent="0.2">
      <c r="A10" s="5"/>
      <c r="B10" s="7"/>
      <c r="E10" s="6"/>
      <c r="F10" s="7"/>
      <c r="G10" t="s">
        <v>95</v>
      </c>
      <c r="H10" s="10">
        <v>132.28</v>
      </c>
      <c r="I10" s="6">
        <f>E6-H6-H7-H8-H9-H10</f>
        <v>0</v>
      </c>
    </row>
    <row r="11" spans="1:9" x14ac:dyDescent="0.2">
      <c r="A11" s="5" t="s">
        <v>63</v>
      </c>
      <c r="B11" s="7">
        <v>37517</v>
      </c>
      <c r="C11" t="s">
        <v>65</v>
      </c>
      <c r="E11" s="6">
        <v>3477.57</v>
      </c>
      <c r="F11" s="7">
        <v>38113</v>
      </c>
      <c r="G11" t="s">
        <v>96</v>
      </c>
    </row>
    <row r="12" spans="1:9" x14ac:dyDescent="0.2">
      <c r="A12" s="5"/>
      <c r="B12" s="7"/>
      <c r="E12" s="6"/>
      <c r="F12" s="7"/>
      <c r="G12" t="s">
        <v>95</v>
      </c>
      <c r="H12" s="10">
        <v>1141.72</v>
      </c>
      <c r="I12" s="6"/>
    </row>
    <row r="13" spans="1:9" x14ac:dyDescent="0.2">
      <c r="A13" s="5"/>
      <c r="B13" s="7"/>
      <c r="E13" s="6"/>
      <c r="F13" s="7">
        <v>39192</v>
      </c>
      <c r="G13" t="s">
        <v>236</v>
      </c>
      <c r="H13" s="10">
        <v>2335.85</v>
      </c>
      <c r="I13" s="6">
        <f>E11-H12-H13</f>
        <v>0</v>
      </c>
    </row>
    <row r="14" spans="1:9" x14ac:dyDescent="0.2">
      <c r="A14" s="5" t="s">
        <v>82</v>
      </c>
      <c r="B14" s="7">
        <v>38030</v>
      </c>
      <c r="C14" t="s">
        <v>83</v>
      </c>
      <c r="E14" s="6">
        <v>5549.25</v>
      </c>
      <c r="F14" s="7">
        <v>39192</v>
      </c>
      <c r="G14" t="s">
        <v>236</v>
      </c>
      <c r="H14" s="10">
        <v>532.75</v>
      </c>
      <c r="I14" s="6"/>
    </row>
    <row r="15" spans="1:9" x14ac:dyDescent="0.2">
      <c r="A15" s="5"/>
      <c r="B15" s="7"/>
      <c r="E15" s="6"/>
      <c r="F15" s="7">
        <v>40032</v>
      </c>
      <c r="G15" t="s">
        <v>384</v>
      </c>
      <c r="H15" s="10">
        <v>5016.5</v>
      </c>
      <c r="I15" s="6">
        <f>E14-H14-H15</f>
        <v>0</v>
      </c>
    </row>
    <row r="16" spans="1:9" x14ac:dyDescent="0.2">
      <c r="A16" s="5" t="s">
        <v>63</v>
      </c>
      <c r="B16" s="7">
        <v>38468</v>
      </c>
      <c r="C16" t="s">
        <v>119</v>
      </c>
      <c r="E16" s="6">
        <v>7205.11</v>
      </c>
      <c r="F16" s="7">
        <v>39192</v>
      </c>
      <c r="G16" t="s">
        <v>236</v>
      </c>
      <c r="H16" s="10">
        <v>7205.11</v>
      </c>
      <c r="I16" s="6">
        <f t="shared" ref="I16:I22" si="0">E16-H16</f>
        <v>0</v>
      </c>
    </row>
    <row r="17" spans="1:9" x14ac:dyDescent="0.2">
      <c r="A17" s="5" t="s">
        <v>63</v>
      </c>
      <c r="B17" s="7">
        <v>38468</v>
      </c>
      <c r="C17" t="s">
        <v>119</v>
      </c>
      <c r="E17" s="6">
        <v>1133</v>
      </c>
      <c r="F17" s="7">
        <v>39192</v>
      </c>
      <c r="G17" t="s">
        <v>236</v>
      </c>
      <c r="H17" s="10">
        <v>1133</v>
      </c>
      <c r="I17" s="6">
        <f t="shared" si="0"/>
        <v>0</v>
      </c>
    </row>
    <row r="18" spans="1:9" x14ac:dyDescent="0.2">
      <c r="A18" s="5" t="s">
        <v>63</v>
      </c>
      <c r="B18" s="7">
        <v>38468</v>
      </c>
      <c r="C18" t="s">
        <v>119</v>
      </c>
      <c r="E18" s="6">
        <v>192.03</v>
      </c>
      <c r="F18" s="7">
        <v>39192</v>
      </c>
      <c r="G18" t="s">
        <v>236</v>
      </c>
      <c r="H18" s="10">
        <v>192.03</v>
      </c>
      <c r="I18" s="6">
        <f t="shared" si="0"/>
        <v>0</v>
      </c>
    </row>
    <row r="19" spans="1:9" x14ac:dyDescent="0.2">
      <c r="A19" s="5" t="s">
        <v>63</v>
      </c>
      <c r="B19" s="7">
        <v>39024</v>
      </c>
      <c r="C19" t="s">
        <v>205</v>
      </c>
      <c r="E19" s="6">
        <v>319.8</v>
      </c>
      <c r="F19" s="7">
        <v>39192</v>
      </c>
      <c r="G19" t="s">
        <v>236</v>
      </c>
      <c r="H19" s="10">
        <v>319.8</v>
      </c>
      <c r="I19" s="6">
        <f t="shared" si="0"/>
        <v>0</v>
      </c>
    </row>
    <row r="20" spans="1:9" x14ac:dyDescent="0.2">
      <c r="A20" s="5" t="s">
        <v>63</v>
      </c>
      <c r="B20" s="7">
        <v>39164</v>
      </c>
      <c r="C20" t="s">
        <v>221</v>
      </c>
      <c r="D20" t="s">
        <v>222</v>
      </c>
      <c r="E20" s="6">
        <v>5016.5</v>
      </c>
      <c r="F20" s="7">
        <v>39190</v>
      </c>
      <c r="G20" t="s">
        <v>235</v>
      </c>
      <c r="H20" s="10">
        <v>5016.5</v>
      </c>
      <c r="I20" s="6">
        <f t="shared" si="0"/>
        <v>0</v>
      </c>
    </row>
    <row r="21" spans="1:9" x14ac:dyDescent="0.2">
      <c r="A21" s="5" t="s">
        <v>299</v>
      </c>
      <c r="B21" s="7">
        <v>39581</v>
      </c>
      <c r="C21" t="s">
        <v>298</v>
      </c>
      <c r="D21" t="s">
        <v>300</v>
      </c>
      <c r="E21" s="6">
        <v>4145</v>
      </c>
      <c r="F21" s="7">
        <v>39618</v>
      </c>
      <c r="G21" t="s">
        <v>306</v>
      </c>
      <c r="H21" s="10">
        <v>4145</v>
      </c>
      <c r="I21" s="6">
        <f t="shared" si="0"/>
        <v>0</v>
      </c>
    </row>
    <row r="22" spans="1:9" x14ac:dyDescent="0.2">
      <c r="A22" s="5" t="s">
        <v>63</v>
      </c>
      <c r="B22" s="7">
        <v>39741</v>
      </c>
      <c r="C22" t="s">
        <v>323</v>
      </c>
      <c r="D22" t="s">
        <v>326</v>
      </c>
      <c r="E22" s="6">
        <v>200</v>
      </c>
      <c r="F22" s="7">
        <v>39976</v>
      </c>
      <c r="G22" t="s">
        <v>375</v>
      </c>
      <c r="H22" s="10">
        <v>200</v>
      </c>
      <c r="I22" s="6">
        <f t="shared" si="0"/>
        <v>0</v>
      </c>
    </row>
    <row r="23" spans="1:9" x14ac:dyDescent="0.2">
      <c r="A23" s="5" t="s">
        <v>63</v>
      </c>
      <c r="B23" s="7">
        <v>39757</v>
      </c>
      <c r="C23" t="s">
        <v>324</v>
      </c>
      <c r="D23" t="s">
        <v>327</v>
      </c>
      <c r="E23" s="6">
        <v>1622.56</v>
      </c>
      <c r="F23" s="7">
        <v>39944</v>
      </c>
      <c r="G23" t="s">
        <v>376</v>
      </c>
      <c r="H23" s="10">
        <v>780.84</v>
      </c>
      <c r="I23" s="6"/>
    </row>
    <row r="24" spans="1:9" x14ac:dyDescent="0.2">
      <c r="A24" s="5"/>
      <c r="B24" s="7"/>
      <c r="E24" s="6"/>
      <c r="F24" s="7">
        <v>40032</v>
      </c>
      <c r="G24" t="s">
        <v>384</v>
      </c>
      <c r="H24" s="10">
        <v>841.72</v>
      </c>
      <c r="I24" s="6">
        <f>E23-H23-H24</f>
        <v>0</v>
      </c>
    </row>
    <row r="25" spans="1:9" x14ac:dyDescent="0.2">
      <c r="A25" s="5" t="s">
        <v>63</v>
      </c>
      <c r="B25" s="7">
        <v>39896</v>
      </c>
      <c r="C25" t="s">
        <v>352</v>
      </c>
      <c r="D25" t="s">
        <v>326</v>
      </c>
      <c r="E25" s="6">
        <v>702</v>
      </c>
      <c r="F25" s="7">
        <v>39976</v>
      </c>
      <c r="G25" t="s">
        <v>375</v>
      </c>
      <c r="H25" s="10">
        <v>702</v>
      </c>
      <c r="I25" s="6">
        <f>E25-H25</f>
        <v>0</v>
      </c>
    </row>
    <row r="26" spans="1:9" x14ac:dyDescent="0.2">
      <c r="A26" s="5" t="s">
        <v>299</v>
      </c>
      <c r="B26" s="7">
        <v>41974</v>
      </c>
      <c r="C26" t="s">
        <v>398</v>
      </c>
      <c r="D26" t="s">
        <v>918</v>
      </c>
      <c r="E26" s="6">
        <v>9747.2099999999991</v>
      </c>
      <c r="F26" s="7">
        <v>42844</v>
      </c>
      <c r="G26" s="26" t="s">
        <v>1118</v>
      </c>
      <c r="H26" s="10">
        <v>2526.65</v>
      </c>
      <c r="I26" s="6">
        <f>E26-H26</f>
        <v>7220.5599999999995</v>
      </c>
    </row>
    <row r="27" spans="1:9" x14ac:dyDescent="0.2">
      <c r="A27" s="5" t="s">
        <v>63</v>
      </c>
      <c r="B27" s="7">
        <v>42634</v>
      </c>
      <c r="C27" t="s">
        <v>59</v>
      </c>
      <c r="D27" t="s">
        <v>1053</v>
      </c>
      <c r="E27" s="6">
        <v>75</v>
      </c>
      <c r="F27" s="7"/>
      <c r="G27" s="26"/>
      <c r="I27" s="6">
        <f>E27-H27</f>
        <v>75</v>
      </c>
    </row>
    <row r="28" spans="1:9" x14ac:dyDescent="0.2">
      <c r="A28" s="54" t="s">
        <v>63</v>
      </c>
      <c r="B28" s="7">
        <v>42928</v>
      </c>
      <c r="C28" s="26" t="s">
        <v>1134</v>
      </c>
      <c r="D28" s="26" t="s">
        <v>1135</v>
      </c>
      <c r="E28" s="6">
        <v>909.05</v>
      </c>
      <c r="F28" s="7"/>
      <c r="G28" s="26"/>
      <c r="I28" s="6">
        <f>E28-H28</f>
        <v>909.05</v>
      </c>
    </row>
    <row r="29" spans="1:9" x14ac:dyDescent="0.2">
      <c r="A29" s="54" t="s">
        <v>1034</v>
      </c>
      <c r="B29" s="37" t="s">
        <v>1034</v>
      </c>
      <c r="C29" s="26" t="s">
        <v>1034</v>
      </c>
      <c r="D29" s="26" t="s">
        <v>1034</v>
      </c>
      <c r="E29" s="6"/>
      <c r="F29" s="7"/>
      <c r="G29" s="26"/>
    </row>
    <row r="30" spans="1:9" x14ac:dyDescent="0.2">
      <c r="A30" s="54" t="s">
        <v>1034</v>
      </c>
      <c r="B30" s="7"/>
      <c r="E30" s="39"/>
      <c r="I30" s="6"/>
    </row>
    <row r="31" spans="1:9" s="22" customFormat="1" x14ac:dyDescent="0.2">
      <c r="G31" s="22" t="s">
        <v>28</v>
      </c>
      <c r="H31" s="24"/>
      <c r="I31" s="20">
        <f>SUM(I8:I30)</f>
        <v>8204.6099999999988</v>
      </c>
    </row>
  </sheetData>
  <phoneticPr fontId="0" type="noConversion"/>
  <pageMargins left="0.32" right="0.39" top="1" bottom="1" header="0.5" footer="0.5"/>
  <pageSetup scale="90" orientation="landscape" r:id="rId1"/>
  <headerFooter alignWithMargins="0">
    <oddHeader>&amp;L&amp;D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TOTAL VEH INS REC</vt:lpstr>
      <vt:lpstr>AGRICULTURE</vt:lpstr>
      <vt:lpstr>HEALTH</vt:lpstr>
      <vt:lpstr>MENTAL HEALTH</vt:lpstr>
      <vt:lpstr>SOCIAL SERVICES</vt:lpstr>
      <vt:lpstr>PUBLIC SAFETY</vt:lpstr>
      <vt:lpstr>LOTTERY</vt:lpstr>
      <vt:lpstr>OFFICE OF ADMINISTRATION</vt:lpstr>
      <vt:lpstr>REVENUE</vt:lpstr>
      <vt:lpstr>CORRECTIONS</vt:lpstr>
      <vt:lpstr>ECONOMIC DEVELOPMENT</vt:lpstr>
      <vt:lpstr>DESE</vt:lpstr>
      <vt:lpstr>INSURANCE</vt:lpstr>
      <vt:lpstr>PROFESSIONAL REGISTRATION</vt:lpstr>
      <vt:lpstr>SECRETARY OF STATE</vt:lpstr>
      <vt:lpstr>ATTY. GEN.</vt:lpstr>
      <vt:lpstr>TREASURER</vt:lpstr>
      <vt:lpstr>HIGHER ED</vt:lpstr>
      <vt:lpstr>OSCA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BonnoJ</dc:creator>
  <cp:lastModifiedBy>Sylvia Bonner</cp:lastModifiedBy>
  <cp:lastPrinted>2015-12-23T15:47:06Z</cp:lastPrinted>
  <dcterms:created xsi:type="dcterms:W3CDTF">2004-03-26T17:27:51Z</dcterms:created>
  <dcterms:modified xsi:type="dcterms:W3CDTF">2017-09-14T17:08:42Z</dcterms:modified>
</cp:coreProperties>
</file>