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HESSEM\Census\2020\PL-94-171 Data\Websit Documents\"/>
    </mc:Choice>
  </mc:AlternateContent>
  <bookViews>
    <workbookView xWindow="0" yWindow="0" windowWidth="38400" windowHeight="17100"/>
  </bookViews>
  <sheets>
    <sheet name="Mo State Senate Pop 2010-2020" sheetId="1" r:id="rId1"/>
  </sheets>
  <definedNames>
    <definedName name="_xlnm.Print_Area" localSheetId="0">'Mo State Senate Pop 2010-2020'!$A$1:$E$44</definedName>
    <definedName name="_xlnm.Print_Titles" localSheetId="0">'Mo State Senate Pop 2010-2020'!$1:$5</definedName>
  </definedNames>
  <calcPr calcId="162913"/>
</workbook>
</file>

<file path=xl/calcChain.xml><?xml version="1.0" encoding="utf-8"?>
<calcChain xmlns="http://schemas.openxmlformats.org/spreadsheetml/2006/main">
  <c r="D7" i="1" l="1"/>
  <c r="E7" i="1" s="1"/>
  <c r="D8" i="1"/>
  <c r="E8" i="1" s="1"/>
  <c r="D9" i="1"/>
  <c r="E9" i="1" s="1"/>
  <c r="D10" i="1"/>
  <c r="E10" i="1" s="1"/>
  <c r="D21" i="1"/>
  <c r="E21" i="1" s="1"/>
  <c r="D22" i="1"/>
  <c r="E22" i="1" s="1"/>
  <c r="D23" i="1"/>
  <c r="E23" i="1" s="1"/>
  <c r="D24" i="1"/>
  <c r="E24" i="1" s="1"/>
  <c r="D27" i="1"/>
  <c r="E27" i="1" s="1"/>
  <c r="D37" i="1"/>
  <c r="E37" i="1" s="1"/>
  <c r="D38" i="1"/>
  <c r="E38" i="1" s="1"/>
  <c r="D6" i="1"/>
  <c r="D11" i="1"/>
  <c r="E11" i="1" s="1"/>
  <c r="D12" i="1"/>
  <c r="E12" i="1" s="1"/>
  <c r="D13" i="1"/>
  <c r="E13" i="1" s="1"/>
  <c r="D25" i="1"/>
  <c r="E25" i="1" s="1"/>
  <c r="D26" i="1"/>
  <c r="E26" i="1" s="1"/>
  <c r="D28" i="1"/>
  <c r="E28" i="1" s="1"/>
  <c r="D29" i="1"/>
  <c r="E29" i="1" s="1"/>
  <c r="D20" i="1" l="1"/>
  <c r="E20" i="1" s="1"/>
  <c r="D35" i="1"/>
  <c r="E35" i="1" s="1"/>
  <c r="D19" i="1"/>
  <c r="E19" i="1" s="1"/>
  <c r="D34" i="1"/>
  <c r="E34" i="1" s="1"/>
  <c r="D18" i="1"/>
  <c r="E18" i="1" s="1"/>
  <c r="D33" i="1"/>
  <c r="E33" i="1" s="1"/>
  <c r="D17" i="1"/>
  <c r="E17" i="1" s="1"/>
  <c r="D32" i="1"/>
  <c r="E32" i="1" s="1"/>
  <c r="D16" i="1"/>
  <c r="E16" i="1" s="1"/>
  <c r="D36" i="1"/>
  <c r="E36" i="1" s="1"/>
  <c r="D31" i="1"/>
  <c r="E31" i="1" s="1"/>
  <c r="D15" i="1"/>
  <c r="E15" i="1" s="1"/>
  <c r="D30" i="1"/>
  <c r="E30" i="1" s="1"/>
  <c r="D14" i="1"/>
  <c r="E14" i="1" s="1"/>
  <c r="D39" i="1"/>
  <c r="E39" i="1" s="1"/>
  <c r="E6" i="1"/>
  <c r="D41" i="1" l="1"/>
  <c r="F27" i="1"/>
  <c r="H27" i="1" s="1"/>
  <c r="F8" i="1"/>
  <c r="H8" i="1" s="1"/>
  <c r="F18" i="1"/>
  <c r="H18" i="1" s="1"/>
  <c r="F35" i="1"/>
  <c r="H35" i="1" s="1"/>
  <c r="F36" i="1"/>
  <c r="H36" i="1" s="1"/>
  <c r="F22" i="1"/>
  <c r="H22" i="1" s="1"/>
  <c r="F12" i="1"/>
  <c r="H12" i="1" s="1"/>
  <c r="F28" i="1"/>
  <c r="H28" i="1" s="1"/>
  <c r="F7" i="1"/>
  <c r="H7" i="1" s="1"/>
  <c r="F15" i="1"/>
  <c r="H15" i="1" s="1"/>
  <c r="F31" i="1"/>
  <c r="H31" i="1" s="1"/>
  <c r="F33" i="1"/>
  <c r="H33" i="1" s="1"/>
  <c r="F23" i="1"/>
  <c r="H23" i="1" s="1"/>
  <c r="F13" i="1"/>
  <c r="H13" i="1" s="1"/>
  <c r="F29" i="1"/>
  <c r="H29" i="1" s="1"/>
  <c r="F6" i="1"/>
  <c r="F16" i="1"/>
  <c r="H16" i="1" s="1"/>
  <c r="F32" i="1"/>
  <c r="H32" i="1" s="1"/>
  <c r="F34" i="1"/>
  <c r="H34" i="1" s="1"/>
  <c r="F21" i="1"/>
  <c r="H21" i="1" s="1"/>
  <c r="F14" i="1"/>
  <c r="H14" i="1" s="1"/>
  <c r="F30" i="1"/>
  <c r="H30" i="1" s="1"/>
  <c r="F20" i="1"/>
  <c r="H20" i="1" s="1"/>
  <c r="F39" i="1"/>
  <c r="H39" i="1" s="1"/>
  <c r="F24" i="1"/>
  <c r="H24" i="1" s="1"/>
  <c r="F11" i="1"/>
  <c r="H11" i="1" s="1"/>
  <c r="F25" i="1"/>
  <c r="H25" i="1" s="1"/>
  <c r="F10" i="1"/>
  <c r="H10" i="1" s="1"/>
  <c r="F19" i="1"/>
  <c r="H19" i="1" s="1"/>
  <c r="F37" i="1"/>
  <c r="H37" i="1" s="1"/>
  <c r="F26" i="1"/>
  <c r="H26" i="1" s="1"/>
  <c r="F9" i="1"/>
  <c r="H9" i="1" s="1"/>
  <c r="F17" i="1"/>
  <c r="H17" i="1" s="1"/>
  <c r="F38" i="1"/>
  <c r="H38" i="1" s="1"/>
  <c r="G20" i="1" l="1"/>
  <c r="G39" i="1"/>
  <c r="G14" i="1"/>
  <c r="G27" i="1"/>
  <c r="G37" i="1"/>
  <c r="G15" i="1"/>
  <c r="G16" i="1"/>
  <c r="G38" i="1"/>
  <c r="G24" i="1"/>
  <c r="G36" i="1"/>
  <c r="G25" i="1"/>
  <c r="G19" i="1"/>
  <c r="G6" i="1"/>
  <c r="G8" i="1"/>
  <c r="G29" i="1"/>
  <c r="G11" i="1"/>
  <c r="G26" i="1"/>
  <c r="G35" i="1"/>
  <c r="G28" i="1"/>
  <c r="G31" i="1"/>
  <c r="G32" i="1"/>
  <c r="G34" i="1"/>
  <c r="G23" i="1"/>
  <c r="G21" i="1"/>
  <c r="G30" i="1"/>
  <c r="E41" i="1"/>
  <c r="G22" i="1"/>
  <c r="G10" i="1"/>
  <c r="G17" i="1"/>
  <c r="G18" i="1"/>
  <c r="G12" i="1"/>
  <c r="G13" i="1"/>
  <c r="G33" i="1"/>
  <c r="G9" i="1"/>
  <c r="G7" i="1"/>
  <c r="F41" i="1"/>
  <c r="H6" i="1"/>
  <c r="G41" i="1" l="1"/>
</calcChain>
</file>

<file path=xl/sharedStrings.xml><?xml version="1.0" encoding="utf-8"?>
<sst xmlns="http://schemas.openxmlformats.org/spreadsheetml/2006/main" count="48" uniqueCount="47">
  <si>
    <t>Missouri</t>
  </si>
  <si>
    <t>Population Change Over the Decade</t>
  </si>
  <si>
    <t>State Senate District 1</t>
  </si>
  <si>
    <t>State Senate District 2</t>
  </si>
  <si>
    <t>State Senate District 3</t>
  </si>
  <si>
    <t>State Senate District 4</t>
  </si>
  <si>
    <t>State Senate District 5</t>
  </si>
  <si>
    <t>State Senate District 6</t>
  </si>
  <si>
    <t>State Senate District 7</t>
  </si>
  <si>
    <t>State Senate District 8</t>
  </si>
  <si>
    <t>State Senate District 9</t>
  </si>
  <si>
    <t>State Senate District 10</t>
  </si>
  <si>
    <t>State Senate District 11</t>
  </si>
  <si>
    <t>State Senate District 12</t>
  </si>
  <si>
    <t>State Senate District 13</t>
  </si>
  <si>
    <t>State Senate District 14</t>
  </si>
  <si>
    <t>State Senate District 15</t>
  </si>
  <si>
    <t>State Senate District 16</t>
  </si>
  <si>
    <t>State Senate District 17</t>
  </si>
  <si>
    <t>State Senate District 18</t>
  </si>
  <si>
    <t>State Senate District 19</t>
  </si>
  <si>
    <t>State Senate District 20</t>
  </si>
  <si>
    <t>State Senate District 21</t>
  </si>
  <si>
    <t>State Senate District 22</t>
  </si>
  <si>
    <t>State Senate District 23</t>
  </si>
  <si>
    <t>State Senate District 24</t>
  </si>
  <si>
    <t>State Senate District 25</t>
  </si>
  <si>
    <t>State Senate District 26</t>
  </si>
  <si>
    <t>State Senate District 27</t>
  </si>
  <si>
    <t>State Senate District 28</t>
  </si>
  <si>
    <t>State Senate District 29</t>
  </si>
  <si>
    <t>State Senate District 30</t>
  </si>
  <si>
    <t>State Senate District 31</t>
  </si>
  <si>
    <t>State Senate District 32</t>
  </si>
  <si>
    <t>State Senate District 33</t>
  </si>
  <si>
    <t>State Senate District 34</t>
  </si>
  <si>
    <t>District</t>
  </si>
  <si>
    <t>Percent 
Change Over the Decade</t>
  </si>
  <si>
    <t>2020 Ideal Population</t>
  </si>
  <si>
    <t>2010 Census
 Total Population After Redistricting</t>
  </si>
  <si>
    <t>2020 Census
 Total Population</t>
  </si>
  <si>
    <t>Prepared by Missouri Office of Administration-Division of Budget and Planning 8/18/2021</t>
  </si>
  <si>
    <t>Source:  Census 2020 P.L. 94-171 and Redistricting Filing for Missouri Senate Districts 3/12/2012</t>
  </si>
  <si>
    <t>State Senate District Population Change 2010 to 2020</t>
  </si>
  <si>
    <t>Average Increase Per District Since 2010</t>
  </si>
  <si>
    <t>Numeric and Percent Change with Additional Redistricting Statistics</t>
  </si>
  <si>
    <t>Population Change Needed To Balance the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</si>
</sst>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16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Fill="1" applyBorder="1" applyAlignment="1" applyProtection="1">
      <alignment horizontal="centerContinuous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NumberFormat="1" applyFont="1" applyFill="1" applyBorder="1" applyAlignment="1" applyProtection="1">
      <protection locked="0"/>
    </xf>
    <xf numFmtId="0" fontId="7" fillId="0" borderId="1" xfId="0" applyFont="1" applyFill="1" applyBorder="1" applyAlignment="1" applyProtection="1">
      <protection locked="0"/>
    </xf>
    <xf numFmtId="0" fontId="1" fillId="0" borderId="1" xfId="0" applyFont="1" applyFill="1" applyBorder="1" applyAlignment="1" applyProtection="1">
      <protection locked="0"/>
    </xf>
    <xf numFmtId="0" fontId="6" fillId="0" borderId="1" xfId="0" quotePrefix="1" applyNumberFormat="1" applyFont="1" applyFill="1" applyBorder="1" applyAlignment="1" applyProtection="1">
      <alignment horizontal="left"/>
      <protection locked="0"/>
    </xf>
    <xf numFmtId="3" fontId="2" fillId="0" borderId="1" xfId="0" quotePrefix="1" applyNumberFormat="1" applyFont="1" applyFill="1" applyBorder="1" applyAlignment="1" applyProtection="1">
      <alignment horizontal="right"/>
      <protection locked="0"/>
    </xf>
    <xf numFmtId="3" fontId="6" fillId="0" borderId="1" xfId="0" applyNumberFormat="1" applyFont="1" applyFill="1" applyBorder="1" applyAlignment="1" applyProtection="1">
      <protection locked="0"/>
    </xf>
    <xf numFmtId="9" fontId="6" fillId="0" borderId="1" xfId="0" applyNumberFormat="1" applyFont="1" applyFill="1" applyBorder="1" applyAlignment="1" applyProtection="1">
      <protection locked="0"/>
    </xf>
    <xf numFmtId="0" fontId="7" fillId="0" borderId="0" xfId="0" applyFont="1" applyAlignment="1"/>
    <xf numFmtId="0" fontId="8" fillId="0" borderId="0" xfId="0" applyFont="1" applyFill="1" applyBorder="1" applyAlignment="1" applyProtection="1">
      <protection locked="0"/>
    </xf>
    <xf numFmtId="0" fontId="3" fillId="0" borderId="0" xfId="0" applyFont="1" applyFill="1" applyBorder="1" applyAlignment="1" applyProtection="1">
      <protection locked="0"/>
    </xf>
    <xf numFmtId="0" fontId="9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protection locked="0"/>
    </xf>
    <xf numFmtId="0" fontId="7" fillId="0" borderId="0" xfId="0" applyFont="1" applyFill="1" applyBorder="1" applyAlignment="1" applyProtection="1">
      <protection locked="0"/>
    </xf>
    <xf numFmtId="9" fontId="5" fillId="0" borderId="0" xfId="0" applyNumberFormat="1" applyFont="1" applyFill="1" applyBorder="1" applyAlignment="1" applyProtection="1">
      <alignment horizontal="centerContinuous"/>
      <protection locked="0"/>
    </xf>
    <xf numFmtId="0" fontId="5" fillId="0" borderId="0" xfId="0" applyFont="1" applyAlignment="1"/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3" fontId="7" fillId="0" borderId="2" xfId="0" quotePrefix="1" applyNumberFormat="1" applyFont="1" applyFill="1" applyBorder="1" applyAlignment="1" applyProtection="1">
      <alignment horizontal="right"/>
      <protection locked="0"/>
    </xf>
    <xf numFmtId="3" fontId="7" fillId="0" borderId="2" xfId="0" applyNumberFormat="1" applyFont="1" applyFill="1" applyBorder="1" applyAlignment="1" applyProtection="1">
      <protection locked="0"/>
    </xf>
    <xf numFmtId="9" fontId="7" fillId="0" borderId="2" xfId="0" applyNumberFormat="1" applyFont="1" applyFill="1" applyBorder="1" applyAlignment="1" applyProtection="1">
      <protection locked="0"/>
    </xf>
    <xf numFmtId="9" fontId="7" fillId="0" borderId="1" xfId="0" applyNumberFormat="1" applyFont="1" applyFill="1" applyBorder="1" applyAlignment="1" applyProtection="1">
      <protection locked="0"/>
    </xf>
    <xf numFmtId="0" fontId="10" fillId="0" borderId="0" xfId="0" applyFont="1" applyFill="1" applyBorder="1" applyAlignment="1" applyProtection="1">
      <protection locked="0"/>
    </xf>
    <xf numFmtId="9" fontId="10" fillId="0" borderId="0" xfId="0" applyNumberFormat="1" applyFont="1" applyFill="1" applyBorder="1" applyAlignment="1" applyProtection="1">
      <protection locked="0"/>
    </xf>
    <xf numFmtId="0" fontId="10" fillId="0" borderId="0" xfId="0" applyFont="1" applyAlignment="1"/>
    <xf numFmtId="3" fontId="7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tabSelected="1" workbookViewId="0">
      <pane ySplit="5" topLeftCell="A6" activePane="bottomLeft" state="frozenSplit"/>
      <selection pane="bottomLeft" activeCell="J37" sqref="J37"/>
    </sheetView>
  </sheetViews>
  <sheetFormatPr defaultRowHeight="15" x14ac:dyDescent="0.25"/>
  <cols>
    <col min="1" max="1" width="19.85546875" style="15" customWidth="1"/>
    <col min="2" max="2" width="14.5703125" style="25" customWidth="1"/>
    <col min="3" max="3" width="10.85546875" style="25" bestFit="1" customWidth="1"/>
    <col min="4" max="4" width="11" style="25" bestFit="1" customWidth="1"/>
    <col min="5" max="5" width="11" style="26" bestFit="1" customWidth="1"/>
    <col min="6" max="6" width="9.42578125" style="26" bestFit="1" customWidth="1"/>
    <col min="7" max="7" width="11" style="26" bestFit="1" customWidth="1"/>
    <col min="8" max="8" width="13.42578125" style="26" customWidth="1"/>
    <col min="9" max="256" width="19.85546875" style="27" customWidth="1"/>
    <col min="257" max="16384" width="9.140625" style="27"/>
  </cols>
  <sheetData>
    <row r="1" spans="1:9" s="17" customFormat="1" ht="21" x14ac:dyDescent="0.35">
      <c r="A1" s="1" t="s">
        <v>0</v>
      </c>
      <c r="B1" s="1"/>
      <c r="C1" s="1"/>
      <c r="D1" s="1"/>
      <c r="E1" s="16"/>
      <c r="F1" s="16"/>
      <c r="G1" s="16"/>
      <c r="H1" s="16"/>
    </row>
    <row r="2" spans="1:9" s="17" customFormat="1" ht="21" x14ac:dyDescent="0.35">
      <c r="A2" s="1" t="s">
        <v>43</v>
      </c>
      <c r="B2" s="1"/>
      <c r="C2" s="1"/>
      <c r="D2" s="1"/>
      <c r="E2" s="16"/>
      <c r="F2" s="16"/>
      <c r="G2" s="16"/>
      <c r="H2" s="16"/>
    </row>
    <row r="3" spans="1:9" s="17" customFormat="1" ht="21" x14ac:dyDescent="0.35">
      <c r="A3" s="1" t="s">
        <v>45</v>
      </c>
      <c r="B3" s="1"/>
      <c r="C3" s="1"/>
      <c r="D3" s="1"/>
      <c r="E3" s="16"/>
      <c r="F3" s="16"/>
      <c r="G3" s="16"/>
      <c r="H3" s="16"/>
    </row>
    <row r="5" spans="1:9" s="20" customFormat="1" ht="63.75" x14ac:dyDescent="0.25">
      <c r="A5" s="2" t="s">
        <v>36</v>
      </c>
      <c r="B5" s="18" t="s">
        <v>39</v>
      </c>
      <c r="C5" s="18" t="s">
        <v>40</v>
      </c>
      <c r="D5" s="18" t="s">
        <v>1</v>
      </c>
      <c r="E5" s="19" t="s">
        <v>37</v>
      </c>
      <c r="F5" s="19" t="s">
        <v>38</v>
      </c>
      <c r="G5" s="18" t="s">
        <v>44</v>
      </c>
      <c r="H5" s="18" t="s">
        <v>46</v>
      </c>
    </row>
    <row r="6" spans="1:9" s="10" customFormat="1" ht="12.75" x14ac:dyDescent="0.2">
      <c r="A6" s="3" t="s">
        <v>2</v>
      </c>
      <c r="B6" s="21">
        <v>179606</v>
      </c>
      <c r="C6" s="22">
        <v>184444</v>
      </c>
      <c r="D6" s="22">
        <f>C6-B6</f>
        <v>4838</v>
      </c>
      <c r="E6" s="23">
        <f>D6/B6</f>
        <v>2.6936739307150095E-2</v>
      </c>
      <c r="F6" s="22">
        <f>C41/34</f>
        <v>181026.85294117648</v>
      </c>
      <c r="G6" s="22">
        <f>D$41/34</f>
        <v>4881.9411764705883</v>
      </c>
      <c r="H6" s="22">
        <f>F6-C6</f>
        <v>-3417.1470588235243</v>
      </c>
      <c r="I6" s="28"/>
    </row>
    <row r="7" spans="1:9" s="10" customFormat="1" ht="12.75" x14ac:dyDescent="0.2">
      <c r="A7" s="3" t="s">
        <v>3</v>
      </c>
      <c r="B7" s="21">
        <v>181073</v>
      </c>
      <c r="C7" s="22">
        <v>217782</v>
      </c>
      <c r="D7" s="22">
        <f t="shared" ref="D7:D39" si="0">C7-B7</f>
        <v>36709</v>
      </c>
      <c r="E7" s="23">
        <f t="shared" ref="E7:E41" si="1">D7/B7</f>
        <v>0.20273039050548675</v>
      </c>
      <c r="F7" s="22">
        <f>C41/34</f>
        <v>181026.85294117648</v>
      </c>
      <c r="G7" s="22">
        <f t="shared" ref="G7:G39" si="2">D$41/34</f>
        <v>4881.9411764705883</v>
      </c>
      <c r="H7" s="22">
        <f t="shared" ref="H7:H39" si="3">F7-C7</f>
        <v>-36755.147058823524</v>
      </c>
      <c r="I7" s="28"/>
    </row>
    <row r="8" spans="1:9" s="10" customFormat="1" ht="12.75" x14ac:dyDescent="0.2">
      <c r="A8" s="3" t="s">
        <v>4</v>
      </c>
      <c r="B8" s="21">
        <v>173099</v>
      </c>
      <c r="C8" s="22">
        <v>172553</v>
      </c>
      <c r="D8" s="22">
        <f t="shared" si="0"/>
        <v>-546</v>
      </c>
      <c r="E8" s="23">
        <f t="shared" si="1"/>
        <v>-3.154264322728612E-3</v>
      </c>
      <c r="F8" s="22">
        <f>C41/34</f>
        <v>181026.85294117648</v>
      </c>
      <c r="G8" s="22">
        <f t="shared" si="2"/>
        <v>4881.9411764705883</v>
      </c>
      <c r="H8" s="22">
        <f t="shared" si="3"/>
        <v>8473.8529411764757</v>
      </c>
      <c r="I8" s="28"/>
    </row>
    <row r="9" spans="1:9" s="10" customFormat="1" ht="12.75" x14ac:dyDescent="0.2">
      <c r="A9" s="3" t="s">
        <v>5</v>
      </c>
      <c r="B9" s="21">
        <v>176107</v>
      </c>
      <c r="C9" s="22">
        <v>166629</v>
      </c>
      <c r="D9" s="22">
        <f t="shared" si="0"/>
        <v>-9478</v>
      </c>
      <c r="E9" s="23">
        <f t="shared" si="1"/>
        <v>-5.3819552885461683E-2</v>
      </c>
      <c r="F9" s="22">
        <f>C41/34</f>
        <v>181026.85294117648</v>
      </c>
      <c r="G9" s="22">
        <f t="shared" si="2"/>
        <v>4881.9411764705883</v>
      </c>
      <c r="H9" s="22">
        <f t="shared" si="3"/>
        <v>14397.852941176476</v>
      </c>
      <c r="I9" s="28"/>
    </row>
    <row r="10" spans="1:9" s="10" customFormat="1" ht="12.75" x14ac:dyDescent="0.2">
      <c r="A10" s="3" t="s">
        <v>6</v>
      </c>
      <c r="B10" s="21">
        <v>177016</v>
      </c>
      <c r="C10" s="22">
        <v>170041</v>
      </c>
      <c r="D10" s="22">
        <f t="shared" si="0"/>
        <v>-6975</v>
      </c>
      <c r="E10" s="23">
        <f t="shared" si="1"/>
        <v>-3.9403217788222533E-2</v>
      </c>
      <c r="F10" s="22">
        <f>C41/34</f>
        <v>181026.85294117648</v>
      </c>
      <c r="G10" s="22">
        <f t="shared" si="2"/>
        <v>4881.9411764705883</v>
      </c>
      <c r="H10" s="22">
        <f t="shared" si="3"/>
        <v>10985.852941176476</v>
      </c>
      <c r="I10" s="28"/>
    </row>
    <row r="11" spans="1:9" s="10" customFormat="1" ht="12.75" x14ac:dyDescent="0.2">
      <c r="A11" s="3" t="s">
        <v>7</v>
      </c>
      <c r="B11" s="21">
        <v>175186</v>
      </c>
      <c r="C11" s="22">
        <v>174980</v>
      </c>
      <c r="D11" s="22">
        <f t="shared" si="0"/>
        <v>-206</v>
      </c>
      <c r="E11" s="23">
        <f t="shared" si="1"/>
        <v>-1.1758930508145627E-3</v>
      </c>
      <c r="F11" s="22">
        <f>C$41/34</f>
        <v>181026.85294117648</v>
      </c>
      <c r="G11" s="22">
        <f t="shared" si="2"/>
        <v>4881.9411764705883</v>
      </c>
      <c r="H11" s="22">
        <f t="shared" si="3"/>
        <v>6046.8529411764757</v>
      </c>
      <c r="I11" s="28"/>
    </row>
    <row r="12" spans="1:9" s="10" customFormat="1" ht="12.75" x14ac:dyDescent="0.2">
      <c r="A12" s="3" t="s">
        <v>8</v>
      </c>
      <c r="B12" s="21">
        <v>168435</v>
      </c>
      <c r="C12" s="22">
        <v>185688</v>
      </c>
      <c r="D12" s="22">
        <f t="shared" si="0"/>
        <v>17253</v>
      </c>
      <c r="E12" s="23">
        <f t="shared" si="1"/>
        <v>0.10243120491584291</v>
      </c>
      <c r="F12" s="22">
        <f t="shared" ref="F12:F39" si="4">C$41/34</f>
        <v>181026.85294117648</v>
      </c>
      <c r="G12" s="22">
        <f t="shared" si="2"/>
        <v>4881.9411764705883</v>
      </c>
      <c r="H12" s="22">
        <f t="shared" si="3"/>
        <v>-4661.1470588235243</v>
      </c>
      <c r="I12" s="28"/>
    </row>
    <row r="13" spans="1:9" s="10" customFormat="1" ht="12.75" x14ac:dyDescent="0.2">
      <c r="A13" s="3" t="s">
        <v>9</v>
      </c>
      <c r="B13" s="21">
        <v>168462</v>
      </c>
      <c r="C13" s="22">
        <v>185724</v>
      </c>
      <c r="D13" s="22">
        <f t="shared" si="0"/>
        <v>17262</v>
      </c>
      <c r="E13" s="23">
        <f t="shared" si="1"/>
        <v>0.10246821241585639</v>
      </c>
      <c r="F13" s="22">
        <f t="shared" si="4"/>
        <v>181026.85294117648</v>
      </c>
      <c r="G13" s="22">
        <f t="shared" si="2"/>
        <v>4881.9411764705883</v>
      </c>
      <c r="H13" s="22">
        <f t="shared" si="3"/>
        <v>-4697.1470588235243</v>
      </c>
      <c r="I13" s="28"/>
    </row>
    <row r="14" spans="1:9" s="10" customFormat="1" ht="12.75" x14ac:dyDescent="0.2">
      <c r="A14" s="3" t="s">
        <v>10</v>
      </c>
      <c r="B14" s="21">
        <v>168649</v>
      </c>
      <c r="C14" s="22">
        <v>170721</v>
      </c>
      <c r="D14" s="22">
        <f t="shared" si="0"/>
        <v>2072</v>
      </c>
      <c r="E14" s="23">
        <f t="shared" si="1"/>
        <v>1.2285871840331102E-2</v>
      </c>
      <c r="F14" s="22">
        <f t="shared" si="4"/>
        <v>181026.85294117648</v>
      </c>
      <c r="G14" s="22">
        <f t="shared" si="2"/>
        <v>4881.9411764705883</v>
      </c>
      <c r="H14" s="22">
        <f t="shared" si="3"/>
        <v>10305.852941176476</v>
      </c>
      <c r="I14" s="28"/>
    </row>
    <row r="15" spans="1:9" s="10" customFormat="1" ht="12.75" x14ac:dyDescent="0.2">
      <c r="A15" s="3" t="s">
        <v>11</v>
      </c>
      <c r="B15" s="21">
        <v>176016</v>
      </c>
      <c r="C15" s="22">
        <v>184339</v>
      </c>
      <c r="D15" s="22">
        <f t="shared" si="0"/>
        <v>8323</v>
      </c>
      <c r="E15" s="23">
        <f t="shared" si="1"/>
        <v>4.7285474047813837E-2</v>
      </c>
      <c r="F15" s="22">
        <f t="shared" si="4"/>
        <v>181026.85294117648</v>
      </c>
      <c r="G15" s="22">
        <f t="shared" si="2"/>
        <v>4881.9411764705883</v>
      </c>
      <c r="H15" s="22">
        <f t="shared" si="3"/>
        <v>-3312.1470588235243</v>
      </c>
      <c r="I15" s="28"/>
    </row>
    <row r="16" spans="1:9" s="10" customFormat="1" ht="12.75" x14ac:dyDescent="0.2">
      <c r="A16" s="3" t="s">
        <v>12</v>
      </c>
      <c r="B16" s="21">
        <v>168612</v>
      </c>
      <c r="C16" s="22">
        <v>175071</v>
      </c>
      <c r="D16" s="22">
        <f t="shared" si="0"/>
        <v>6459</v>
      </c>
      <c r="E16" s="23">
        <f t="shared" si="1"/>
        <v>3.8306882072450359E-2</v>
      </c>
      <c r="F16" s="22">
        <f t="shared" si="4"/>
        <v>181026.85294117648</v>
      </c>
      <c r="G16" s="22">
        <f t="shared" si="2"/>
        <v>4881.9411764705883</v>
      </c>
      <c r="H16" s="22">
        <f t="shared" si="3"/>
        <v>5955.8529411764757</v>
      </c>
      <c r="I16" s="28"/>
    </row>
    <row r="17" spans="1:9" s="10" customFormat="1" ht="12.75" x14ac:dyDescent="0.2">
      <c r="A17" s="3" t="s">
        <v>13</v>
      </c>
      <c r="B17" s="21">
        <v>181976</v>
      </c>
      <c r="C17" s="22">
        <v>179254</v>
      </c>
      <c r="D17" s="22">
        <f t="shared" si="0"/>
        <v>-2722</v>
      </c>
      <c r="E17" s="23">
        <f t="shared" si="1"/>
        <v>-1.495801644172858E-2</v>
      </c>
      <c r="F17" s="22">
        <f t="shared" si="4"/>
        <v>181026.85294117648</v>
      </c>
      <c r="G17" s="22">
        <f t="shared" si="2"/>
        <v>4881.9411764705883</v>
      </c>
      <c r="H17" s="22">
        <f t="shared" si="3"/>
        <v>1772.8529411764757</v>
      </c>
      <c r="I17" s="28"/>
    </row>
    <row r="18" spans="1:9" s="10" customFormat="1" ht="12.75" x14ac:dyDescent="0.2">
      <c r="A18" s="3" t="s">
        <v>14</v>
      </c>
      <c r="B18" s="21">
        <v>171967</v>
      </c>
      <c r="C18" s="22">
        <v>167995</v>
      </c>
      <c r="D18" s="22">
        <f t="shared" si="0"/>
        <v>-3972</v>
      </c>
      <c r="E18" s="23">
        <f t="shared" si="1"/>
        <v>-2.3097454744224182E-2</v>
      </c>
      <c r="F18" s="22">
        <f t="shared" si="4"/>
        <v>181026.85294117648</v>
      </c>
      <c r="G18" s="22">
        <f t="shared" si="2"/>
        <v>4881.9411764705883</v>
      </c>
      <c r="H18" s="22">
        <f t="shared" si="3"/>
        <v>13031.852941176476</v>
      </c>
      <c r="I18" s="28"/>
    </row>
    <row r="19" spans="1:9" s="10" customFormat="1" ht="12.75" x14ac:dyDescent="0.2">
      <c r="A19" s="3" t="s">
        <v>15</v>
      </c>
      <c r="B19" s="21">
        <v>171753</v>
      </c>
      <c r="C19" s="22">
        <v>158316</v>
      </c>
      <c r="D19" s="22">
        <f t="shared" si="0"/>
        <v>-13437</v>
      </c>
      <c r="E19" s="23">
        <f t="shared" si="1"/>
        <v>-7.823444131980227E-2</v>
      </c>
      <c r="F19" s="22">
        <f t="shared" si="4"/>
        <v>181026.85294117648</v>
      </c>
      <c r="G19" s="22">
        <f t="shared" si="2"/>
        <v>4881.9411764705883</v>
      </c>
      <c r="H19" s="22">
        <f t="shared" si="3"/>
        <v>22710.852941176476</v>
      </c>
      <c r="I19" s="28"/>
    </row>
    <row r="20" spans="1:9" s="10" customFormat="1" ht="12.75" x14ac:dyDescent="0.2">
      <c r="A20" s="3" t="s">
        <v>16</v>
      </c>
      <c r="B20" s="21">
        <v>178836</v>
      </c>
      <c r="C20" s="22">
        <v>184750</v>
      </c>
      <c r="D20" s="22">
        <f t="shared" si="0"/>
        <v>5914</v>
      </c>
      <c r="E20" s="23">
        <f t="shared" si="1"/>
        <v>3.3069404370484688E-2</v>
      </c>
      <c r="F20" s="22">
        <f t="shared" si="4"/>
        <v>181026.85294117648</v>
      </c>
      <c r="G20" s="22">
        <f t="shared" si="2"/>
        <v>4881.9411764705883</v>
      </c>
      <c r="H20" s="22">
        <f t="shared" si="3"/>
        <v>-3723.1470588235243</v>
      </c>
      <c r="I20" s="28"/>
    </row>
    <row r="21" spans="1:9" s="10" customFormat="1" ht="12.75" x14ac:dyDescent="0.2">
      <c r="A21" s="3" t="s">
        <v>17</v>
      </c>
      <c r="B21" s="21">
        <v>181785</v>
      </c>
      <c r="C21" s="22">
        <v>178815</v>
      </c>
      <c r="D21" s="22">
        <f t="shared" si="0"/>
        <v>-2970</v>
      </c>
      <c r="E21" s="23">
        <f t="shared" si="1"/>
        <v>-1.6337981681656902E-2</v>
      </c>
      <c r="F21" s="22">
        <f t="shared" si="4"/>
        <v>181026.85294117648</v>
      </c>
      <c r="G21" s="22">
        <f t="shared" si="2"/>
        <v>4881.9411764705883</v>
      </c>
      <c r="H21" s="22">
        <f t="shared" si="3"/>
        <v>2211.8529411764757</v>
      </c>
      <c r="I21" s="28"/>
    </row>
    <row r="22" spans="1:9" s="10" customFormat="1" ht="12.75" x14ac:dyDescent="0.2">
      <c r="A22" s="3" t="s">
        <v>18</v>
      </c>
      <c r="B22" s="21">
        <v>176894</v>
      </c>
      <c r="C22" s="22">
        <v>203946</v>
      </c>
      <c r="D22" s="22">
        <f t="shared" si="0"/>
        <v>27052</v>
      </c>
      <c r="E22" s="23">
        <f t="shared" si="1"/>
        <v>0.15292774203760445</v>
      </c>
      <c r="F22" s="22">
        <f t="shared" si="4"/>
        <v>181026.85294117648</v>
      </c>
      <c r="G22" s="22">
        <f t="shared" si="2"/>
        <v>4881.9411764705883</v>
      </c>
      <c r="H22" s="22">
        <f t="shared" si="3"/>
        <v>-22919.147058823524</v>
      </c>
      <c r="I22" s="28"/>
    </row>
    <row r="23" spans="1:9" s="10" customFormat="1" ht="12.75" x14ac:dyDescent="0.2">
      <c r="A23" s="3" t="s">
        <v>19</v>
      </c>
      <c r="B23" s="21">
        <v>181771</v>
      </c>
      <c r="C23" s="22">
        <v>176249</v>
      </c>
      <c r="D23" s="22">
        <f t="shared" si="0"/>
        <v>-5522</v>
      </c>
      <c r="E23" s="23">
        <f t="shared" si="1"/>
        <v>-3.0378883320221598E-2</v>
      </c>
      <c r="F23" s="22">
        <f t="shared" si="4"/>
        <v>181026.85294117648</v>
      </c>
      <c r="G23" s="22">
        <f t="shared" si="2"/>
        <v>4881.9411764705883</v>
      </c>
      <c r="H23" s="22">
        <f t="shared" si="3"/>
        <v>4777.8529411764757</v>
      </c>
      <c r="I23" s="28"/>
    </row>
    <row r="24" spans="1:9" s="10" customFormat="1" ht="12.75" x14ac:dyDescent="0.2">
      <c r="A24" s="3" t="s">
        <v>20</v>
      </c>
      <c r="B24" s="21">
        <v>180243</v>
      </c>
      <c r="C24" s="22">
        <v>200713</v>
      </c>
      <c r="D24" s="22">
        <f t="shared" si="0"/>
        <v>20470</v>
      </c>
      <c r="E24" s="23">
        <f t="shared" si="1"/>
        <v>0.11356890420155014</v>
      </c>
      <c r="F24" s="22">
        <f t="shared" si="4"/>
        <v>181026.85294117648</v>
      </c>
      <c r="G24" s="22">
        <f t="shared" si="2"/>
        <v>4881.9411764705883</v>
      </c>
      <c r="H24" s="22">
        <f t="shared" si="3"/>
        <v>-19686.147058823524</v>
      </c>
      <c r="I24" s="28"/>
    </row>
    <row r="25" spans="1:9" s="10" customFormat="1" ht="12.75" x14ac:dyDescent="0.2">
      <c r="A25" s="3" t="s">
        <v>21</v>
      </c>
      <c r="B25" s="21">
        <v>176274</v>
      </c>
      <c r="C25" s="22">
        <v>198959</v>
      </c>
      <c r="D25" s="22">
        <f t="shared" si="0"/>
        <v>22685</v>
      </c>
      <c r="E25" s="23">
        <f t="shared" si="1"/>
        <v>0.1286916958825465</v>
      </c>
      <c r="F25" s="22">
        <f t="shared" si="4"/>
        <v>181026.85294117648</v>
      </c>
      <c r="G25" s="22">
        <f t="shared" si="2"/>
        <v>4881.9411764705883</v>
      </c>
      <c r="H25" s="22">
        <f t="shared" si="3"/>
        <v>-17932.147058823524</v>
      </c>
      <c r="I25" s="28"/>
    </row>
    <row r="26" spans="1:9" s="10" customFormat="1" ht="12.75" x14ac:dyDescent="0.2">
      <c r="A26" s="3" t="s">
        <v>22</v>
      </c>
      <c r="B26" s="21">
        <v>176898</v>
      </c>
      <c r="C26" s="22">
        <v>175506</v>
      </c>
      <c r="D26" s="22">
        <f t="shared" si="0"/>
        <v>-1392</v>
      </c>
      <c r="E26" s="23">
        <f t="shared" si="1"/>
        <v>-7.8689414238713833E-3</v>
      </c>
      <c r="F26" s="22">
        <f t="shared" si="4"/>
        <v>181026.85294117648</v>
      </c>
      <c r="G26" s="22">
        <f t="shared" si="2"/>
        <v>4881.9411764705883</v>
      </c>
      <c r="H26" s="22">
        <f t="shared" si="3"/>
        <v>5520.8529411764757</v>
      </c>
      <c r="I26" s="28"/>
    </row>
    <row r="27" spans="1:9" s="10" customFormat="1" ht="12.75" x14ac:dyDescent="0.2">
      <c r="A27" s="3" t="s">
        <v>23</v>
      </c>
      <c r="B27" s="21">
        <v>171659</v>
      </c>
      <c r="C27" s="22">
        <v>178734</v>
      </c>
      <c r="D27" s="22">
        <f t="shared" si="0"/>
        <v>7075</v>
      </c>
      <c r="E27" s="23">
        <f t="shared" si="1"/>
        <v>4.1215432922247011E-2</v>
      </c>
      <c r="F27" s="22">
        <f t="shared" si="4"/>
        <v>181026.85294117648</v>
      </c>
      <c r="G27" s="22">
        <f t="shared" si="2"/>
        <v>4881.9411764705883</v>
      </c>
      <c r="H27" s="22">
        <f t="shared" si="3"/>
        <v>2292.8529411764757</v>
      </c>
      <c r="I27" s="28"/>
    </row>
    <row r="28" spans="1:9" s="10" customFormat="1" ht="12.75" x14ac:dyDescent="0.2">
      <c r="A28" s="3" t="s">
        <v>24</v>
      </c>
      <c r="B28" s="21">
        <v>179412</v>
      </c>
      <c r="C28" s="22">
        <v>187480</v>
      </c>
      <c r="D28" s="22">
        <f t="shared" si="0"/>
        <v>8068</v>
      </c>
      <c r="E28" s="23">
        <f t="shared" si="1"/>
        <v>4.4969121351971994E-2</v>
      </c>
      <c r="F28" s="22">
        <f t="shared" si="4"/>
        <v>181026.85294117648</v>
      </c>
      <c r="G28" s="22">
        <f t="shared" si="2"/>
        <v>4881.9411764705883</v>
      </c>
      <c r="H28" s="22">
        <f t="shared" si="3"/>
        <v>-6453.1470588235243</v>
      </c>
      <c r="I28" s="28"/>
    </row>
    <row r="29" spans="1:9" s="10" customFormat="1" ht="12.75" x14ac:dyDescent="0.2">
      <c r="A29" s="3" t="s">
        <v>25</v>
      </c>
      <c r="B29" s="21">
        <v>181622</v>
      </c>
      <c r="C29" s="22">
        <v>188569</v>
      </c>
      <c r="D29" s="22">
        <f t="shared" si="0"/>
        <v>6947</v>
      </c>
      <c r="E29" s="23">
        <f t="shared" si="1"/>
        <v>3.8249771503452226E-2</v>
      </c>
      <c r="F29" s="22">
        <f t="shared" si="4"/>
        <v>181026.85294117648</v>
      </c>
      <c r="G29" s="22">
        <f t="shared" si="2"/>
        <v>4881.9411764705883</v>
      </c>
      <c r="H29" s="22">
        <f t="shared" si="3"/>
        <v>-7542.1470588235243</v>
      </c>
      <c r="I29" s="28"/>
    </row>
    <row r="30" spans="1:9" s="10" customFormat="1" ht="12.75" x14ac:dyDescent="0.2">
      <c r="A30" s="3" t="s">
        <v>26</v>
      </c>
      <c r="B30" s="21">
        <v>171031</v>
      </c>
      <c r="C30" s="22">
        <v>155990</v>
      </c>
      <c r="D30" s="22">
        <f t="shared" si="0"/>
        <v>-15041</v>
      </c>
      <c r="E30" s="23">
        <f t="shared" si="1"/>
        <v>-8.7943121422432186E-2</v>
      </c>
      <c r="F30" s="22">
        <f t="shared" si="4"/>
        <v>181026.85294117648</v>
      </c>
      <c r="G30" s="22">
        <f t="shared" si="2"/>
        <v>4881.9411764705883</v>
      </c>
      <c r="H30" s="22">
        <f t="shared" si="3"/>
        <v>25036.852941176476</v>
      </c>
      <c r="I30" s="28"/>
    </row>
    <row r="31" spans="1:9" s="10" customFormat="1" ht="12.75" x14ac:dyDescent="0.2">
      <c r="A31" s="3" t="s">
        <v>27</v>
      </c>
      <c r="B31" s="21">
        <v>182833</v>
      </c>
      <c r="C31" s="22">
        <v>189641</v>
      </c>
      <c r="D31" s="22">
        <f t="shared" si="0"/>
        <v>6808</v>
      </c>
      <c r="E31" s="23">
        <f t="shared" si="1"/>
        <v>3.7236166337586758E-2</v>
      </c>
      <c r="F31" s="22">
        <f t="shared" si="4"/>
        <v>181026.85294117648</v>
      </c>
      <c r="G31" s="22">
        <f t="shared" si="2"/>
        <v>4881.9411764705883</v>
      </c>
      <c r="H31" s="22">
        <f t="shared" si="3"/>
        <v>-8614.1470588235243</v>
      </c>
      <c r="I31" s="28"/>
    </row>
    <row r="32" spans="1:9" s="10" customFormat="1" ht="12.75" x14ac:dyDescent="0.2">
      <c r="A32" s="3" t="s">
        <v>28</v>
      </c>
      <c r="B32" s="21">
        <v>171946</v>
      </c>
      <c r="C32" s="22">
        <v>172892</v>
      </c>
      <c r="D32" s="22">
        <f t="shared" si="0"/>
        <v>946</v>
      </c>
      <c r="E32" s="23">
        <f t="shared" si="1"/>
        <v>5.5017272864736604E-3</v>
      </c>
      <c r="F32" s="22">
        <f t="shared" si="4"/>
        <v>181026.85294117648</v>
      </c>
      <c r="G32" s="22">
        <f t="shared" si="2"/>
        <v>4881.9411764705883</v>
      </c>
      <c r="H32" s="22">
        <f t="shared" si="3"/>
        <v>8134.8529411764757</v>
      </c>
      <c r="I32" s="28"/>
    </row>
    <row r="33" spans="1:9" s="10" customFormat="1" ht="12.75" x14ac:dyDescent="0.2">
      <c r="A33" s="3" t="s">
        <v>29</v>
      </c>
      <c r="B33" s="21">
        <v>178156</v>
      </c>
      <c r="C33" s="22">
        <v>178754</v>
      </c>
      <c r="D33" s="22">
        <f t="shared" si="0"/>
        <v>598</v>
      </c>
      <c r="E33" s="23">
        <f t="shared" si="1"/>
        <v>3.3566088147466266E-3</v>
      </c>
      <c r="F33" s="22">
        <f t="shared" si="4"/>
        <v>181026.85294117648</v>
      </c>
      <c r="G33" s="22">
        <f t="shared" si="2"/>
        <v>4881.9411764705883</v>
      </c>
      <c r="H33" s="22">
        <f t="shared" si="3"/>
        <v>2272.8529411764757</v>
      </c>
      <c r="I33" s="28"/>
    </row>
    <row r="34" spans="1:9" s="10" customFormat="1" ht="12.75" x14ac:dyDescent="0.2">
      <c r="A34" s="3" t="s">
        <v>30</v>
      </c>
      <c r="B34" s="21">
        <v>181191</v>
      </c>
      <c r="C34" s="22">
        <v>182980</v>
      </c>
      <c r="D34" s="22">
        <f t="shared" si="0"/>
        <v>1789</v>
      </c>
      <c r="E34" s="23">
        <f t="shared" si="1"/>
        <v>9.8735588412227973E-3</v>
      </c>
      <c r="F34" s="22">
        <f t="shared" si="4"/>
        <v>181026.85294117648</v>
      </c>
      <c r="G34" s="22">
        <f t="shared" si="2"/>
        <v>4881.9411764705883</v>
      </c>
      <c r="H34" s="22">
        <f t="shared" si="3"/>
        <v>-1953.1470588235243</v>
      </c>
      <c r="I34" s="28"/>
    </row>
    <row r="35" spans="1:9" s="10" customFormat="1" ht="12.75" x14ac:dyDescent="0.2">
      <c r="A35" s="3" t="s">
        <v>31</v>
      </c>
      <c r="B35" s="21">
        <v>176322</v>
      </c>
      <c r="C35" s="22">
        <v>188798</v>
      </c>
      <c r="D35" s="22">
        <f t="shared" si="0"/>
        <v>12476</v>
      </c>
      <c r="E35" s="23">
        <f t="shared" si="1"/>
        <v>7.0756910652102406E-2</v>
      </c>
      <c r="F35" s="22">
        <f t="shared" si="4"/>
        <v>181026.85294117648</v>
      </c>
      <c r="G35" s="22">
        <f t="shared" si="2"/>
        <v>4881.9411764705883</v>
      </c>
      <c r="H35" s="22">
        <f t="shared" si="3"/>
        <v>-7771.1470588235243</v>
      </c>
      <c r="I35" s="28"/>
    </row>
    <row r="36" spans="1:9" s="10" customFormat="1" ht="12.75" x14ac:dyDescent="0.2">
      <c r="A36" s="3" t="s">
        <v>32</v>
      </c>
      <c r="B36" s="21">
        <v>172360</v>
      </c>
      <c r="C36" s="22">
        <v>177156</v>
      </c>
      <c r="D36" s="22">
        <f t="shared" si="0"/>
        <v>4796</v>
      </c>
      <c r="E36" s="23">
        <f t="shared" si="1"/>
        <v>2.7825481550243676E-2</v>
      </c>
      <c r="F36" s="22">
        <f t="shared" si="4"/>
        <v>181026.85294117648</v>
      </c>
      <c r="G36" s="22">
        <f t="shared" si="2"/>
        <v>4881.9411764705883</v>
      </c>
      <c r="H36" s="22">
        <f t="shared" si="3"/>
        <v>3870.8529411764757</v>
      </c>
      <c r="I36" s="28"/>
    </row>
    <row r="37" spans="1:9" s="10" customFormat="1" ht="12.75" x14ac:dyDescent="0.2">
      <c r="A37" s="3" t="s">
        <v>33</v>
      </c>
      <c r="B37" s="21">
        <v>183401</v>
      </c>
      <c r="C37" s="22">
        <v>188978</v>
      </c>
      <c r="D37" s="22">
        <f t="shared" si="0"/>
        <v>5577</v>
      </c>
      <c r="E37" s="23">
        <f t="shared" si="1"/>
        <v>3.040877639707526E-2</v>
      </c>
      <c r="F37" s="22">
        <f t="shared" si="4"/>
        <v>181026.85294117648</v>
      </c>
      <c r="G37" s="22">
        <f t="shared" si="2"/>
        <v>4881.9411764705883</v>
      </c>
      <c r="H37" s="22">
        <f t="shared" si="3"/>
        <v>-7951.1470588235243</v>
      </c>
      <c r="I37" s="28"/>
    </row>
    <row r="38" spans="1:9" s="10" customFormat="1" ht="12.75" x14ac:dyDescent="0.2">
      <c r="A38" s="3" t="s">
        <v>34</v>
      </c>
      <c r="B38" s="21">
        <v>169813</v>
      </c>
      <c r="C38" s="22">
        <v>160955</v>
      </c>
      <c r="D38" s="22">
        <f t="shared" si="0"/>
        <v>-8858</v>
      </c>
      <c r="E38" s="23">
        <f t="shared" si="1"/>
        <v>-5.2163261941076358E-2</v>
      </c>
      <c r="F38" s="22">
        <f t="shared" si="4"/>
        <v>181026.85294117648</v>
      </c>
      <c r="G38" s="22">
        <f t="shared" si="2"/>
        <v>4881.9411764705883</v>
      </c>
      <c r="H38" s="22">
        <f t="shared" si="3"/>
        <v>20071.852941176476</v>
      </c>
      <c r="I38" s="28"/>
    </row>
    <row r="39" spans="1:9" s="10" customFormat="1" ht="12.75" x14ac:dyDescent="0.2">
      <c r="A39" s="3" t="s">
        <v>35</v>
      </c>
      <c r="B39" s="21">
        <v>178523</v>
      </c>
      <c r="C39" s="22">
        <v>191511</v>
      </c>
      <c r="D39" s="22">
        <f t="shared" si="0"/>
        <v>12988</v>
      </c>
      <c r="E39" s="23">
        <f t="shared" si="1"/>
        <v>7.2752530486267869E-2</v>
      </c>
      <c r="F39" s="22">
        <f t="shared" si="4"/>
        <v>181026.85294117648</v>
      </c>
      <c r="G39" s="22">
        <f t="shared" si="2"/>
        <v>4881.9411764705883</v>
      </c>
      <c r="H39" s="22">
        <f t="shared" si="3"/>
        <v>-10484.147058823524</v>
      </c>
      <c r="I39" s="28"/>
    </row>
    <row r="40" spans="1:9" s="10" customFormat="1" ht="2.25" customHeight="1" x14ac:dyDescent="0.2">
      <c r="A40" s="4"/>
      <c r="B40" s="5"/>
      <c r="C40" s="4"/>
      <c r="D40" s="4"/>
      <c r="E40" s="24"/>
      <c r="F40" s="24"/>
      <c r="G40" s="24"/>
      <c r="H40" s="24"/>
    </row>
    <row r="41" spans="1:9" s="10" customFormat="1" ht="12.75" x14ac:dyDescent="0.2">
      <c r="A41" s="6" t="s">
        <v>0</v>
      </c>
      <c r="B41" s="7">
        <v>5988927</v>
      </c>
      <c r="C41" s="7">
        <v>6154913</v>
      </c>
      <c r="D41" s="8">
        <f>SUM(D6:D39)</f>
        <v>165986</v>
      </c>
      <c r="E41" s="9">
        <f t="shared" si="1"/>
        <v>2.771548225583648E-2</v>
      </c>
      <c r="F41" s="8">
        <f>SUM(F6:F39)</f>
        <v>6154913.0000000028</v>
      </c>
      <c r="G41" s="8">
        <f>SUM(G6:G39)</f>
        <v>165986.00000000009</v>
      </c>
      <c r="H41" s="9"/>
    </row>
    <row r="42" spans="1:9" ht="6" customHeight="1" x14ac:dyDescent="0.25">
      <c r="A42" s="11"/>
      <c r="B42" s="12"/>
    </row>
    <row r="43" spans="1:9" x14ac:dyDescent="0.25">
      <c r="A43" s="13" t="s">
        <v>42</v>
      </c>
      <c r="B43" s="14"/>
    </row>
    <row r="44" spans="1:9" x14ac:dyDescent="0.25">
      <c r="A44" s="13" t="s">
        <v>41</v>
      </c>
      <c r="B44" s="14"/>
    </row>
  </sheetData>
  <printOptions horizontalCentered="1"/>
  <pageMargins left="0.7" right="0.7" top="0.75" bottom="0.75" header="0.3" footer="0.3"/>
  <pageSetup fitToHeight="0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Mo State Senate Pop 2010-2020</vt:lpstr>
      <vt:lpstr>'Mo State Senate Pop 2010-2020'!Print_Area</vt:lpstr>
      <vt:lpstr>'Mo State Senate Pop 2010-2020'!Print_Titles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HesseM</dc:creator>
  <cp:lastModifiedBy>Hesser, Matt</cp:lastModifiedBy>
  <cp:lastPrinted>2011-02-25T15:57:54Z</cp:lastPrinted>
  <dcterms:created xsi:type="dcterms:W3CDTF">2011-02-24T21:19:25Z</dcterms:created>
  <dcterms:modified xsi:type="dcterms:W3CDTF">2021-08-19T19:19:42Z</dcterms:modified>
</cp:coreProperties>
</file>